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neh\Downloads\"/>
    </mc:Choice>
  </mc:AlternateContent>
  <xr:revisionPtr revIDLastSave="0" documentId="8_{4B00CCA1-3FBC-4081-ABE2-364BF425FFBA}" xr6:coauthVersionLast="47" xr6:coauthVersionMax="47" xr10:uidLastSave="{00000000-0000-0000-0000-000000000000}"/>
  <bookViews>
    <workbookView xWindow="-96" yWindow="-96" windowWidth="23232" windowHeight="12552" activeTab="2" xr2:uid="{00000000-000D-0000-FFFF-FFFF00000000}"/>
  </bookViews>
  <sheets>
    <sheet name="Miljødeklarationer" sheetId="1" r:id="rId1"/>
    <sheet name="Brændsler forbrug" sheetId="3" r:id="rId2"/>
    <sheet name="Eldeklarationer" sheetId="10" r:id="rId3"/>
    <sheet name="Brændsler produktion" sheetId="9" r:id="rId4"/>
    <sheet name="Rådata til beregning" sheetId="5" state="hidden" r:id="rId5"/>
    <sheet name="Beregning" sheetId="8" state="hidden" r:id="rId6"/>
    <sheet name="Dropdownlister" sheetId="7" state="hidden" r:id="rId7"/>
    <sheet name="Beregner" sheetId="6" r:id="rId8"/>
    <sheet name="Om Beregner" sheetId="2" r:id="rId9"/>
  </sheets>
  <definedNames>
    <definedName name="EnIndholdVest">'Rådata til beregning'!$B$199:$S$225</definedName>
    <definedName name="EnIndholdØst">'Rådata til beregning'!$B$171:$S$197</definedName>
    <definedName name="EnKvalVest">'Rådata til beregning'!$B$143:$T$169</definedName>
    <definedName name="EnKvalØst">'Rådata til beregning'!$B$115:$S$141</definedName>
    <definedName name="MetodeOpslag">Dropdownlister!$F$3:$H$6</definedName>
    <definedName name="Område">Dropdownlister!$D$3:$D$5</definedName>
    <definedName name="Opgørelsesmetode">Dropdownlister!$F$3:$F$6</definedName>
    <definedName name="Vest125">'Rådata til beregning'!$B$31:$S$57</definedName>
    <definedName name="Vest200">'Rådata til beregning'!$B$87:$S$113</definedName>
    <definedName name="Øst125">'Rådata til beregning'!$B$3:$S$29</definedName>
    <definedName name="Øst200">'Rådata til beregning'!$B$59:$S$85</definedName>
    <definedName name="År">Dropdownlister!$B$3:$B$17</definedName>
    <definedName name="Årstal">Dropdownlister!$B$3:$B$15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3" l="1"/>
  <c r="D6" i="3"/>
  <c r="C7" i="3"/>
  <c r="D7" i="3"/>
  <c r="C8" i="3"/>
  <c r="D8" i="3"/>
  <c r="C9" i="3"/>
  <c r="D9" i="3"/>
  <c r="C10" i="3"/>
  <c r="D10" i="3"/>
  <c r="C11" i="3"/>
  <c r="D11" i="3"/>
  <c r="AH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E6" i="3" l="1"/>
  <c r="E7" i="3"/>
  <c r="E8" i="3"/>
  <c r="E9" i="3"/>
  <c r="E10" i="3"/>
  <c r="E11" i="3"/>
  <c r="H4" i="6" l="1"/>
  <c r="F9" i="3" l="1"/>
  <c r="F7" i="3"/>
  <c r="F10" i="3"/>
  <c r="F11" i="3"/>
  <c r="F8" i="3"/>
  <c r="F6" i="3"/>
  <c r="G33" i="6"/>
  <c r="O201" i="5" l="1"/>
  <c r="O202" i="5"/>
  <c r="O203" i="5"/>
  <c r="O204" i="5"/>
  <c r="O205" i="5"/>
  <c r="O206" i="5"/>
  <c r="O207" i="5"/>
  <c r="O208" i="5"/>
  <c r="O210" i="5"/>
  <c r="O211" i="5"/>
  <c r="O212" i="5"/>
  <c r="O213" i="5"/>
  <c r="O214" i="5"/>
  <c r="O215" i="5"/>
  <c r="O216" i="5"/>
  <c r="O218" i="5"/>
  <c r="O219" i="5"/>
  <c r="O220" i="5"/>
  <c r="O221" i="5"/>
  <c r="O222" i="5"/>
  <c r="O223" i="5"/>
  <c r="O224" i="5"/>
  <c r="O225" i="5"/>
  <c r="O200" i="5"/>
  <c r="O173" i="5"/>
  <c r="O174" i="5"/>
  <c r="O175" i="5"/>
  <c r="O176" i="5"/>
  <c r="O177" i="5"/>
  <c r="O178" i="5"/>
  <c r="O179" i="5"/>
  <c r="O180" i="5"/>
  <c r="O182" i="5"/>
  <c r="O183" i="5"/>
  <c r="O184" i="5"/>
  <c r="O185" i="5"/>
  <c r="O186" i="5"/>
  <c r="O187" i="5"/>
  <c r="O188" i="5"/>
  <c r="O190" i="5"/>
  <c r="O191" i="5"/>
  <c r="O192" i="5"/>
  <c r="O193" i="5"/>
  <c r="O194" i="5"/>
  <c r="O195" i="5"/>
  <c r="O196" i="5"/>
  <c r="O197" i="5"/>
  <c r="O172" i="5"/>
  <c r="O145" i="5"/>
  <c r="O146" i="5"/>
  <c r="O147" i="5"/>
  <c r="O148" i="5"/>
  <c r="O149" i="5"/>
  <c r="O150" i="5"/>
  <c r="O151" i="5"/>
  <c r="O152" i="5"/>
  <c r="O154" i="5"/>
  <c r="O155" i="5"/>
  <c r="O156" i="5"/>
  <c r="O157" i="5"/>
  <c r="O158" i="5"/>
  <c r="O159" i="5"/>
  <c r="O160" i="5"/>
  <c r="O162" i="5"/>
  <c r="O163" i="5"/>
  <c r="O164" i="5"/>
  <c r="O165" i="5"/>
  <c r="O166" i="5"/>
  <c r="O167" i="5"/>
  <c r="O168" i="5"/>
  <c r="O169" i="5"/>
  <c r="O144" i="5"/>
  <c r="O117" i="5"/>
  <c r="O118" i="5"/>
  <c r="O119" i="5"/>
  <c r="O120" i="5"/>
  <c r="O121" i="5"/>
  <c r="O122" i="5"/>
  <c r="O123" i="5"/>
  <c r="O124" i="5"/>
  <c r="O126" i="5"/>
  <c r="O127" i="5"/>
  <c r="O128" i="5"/>
  <c r="O129" i="5"/>
  <c r="O130" i="5"/>
  <c r="O131" i="5"/>
  <c r="O132" i="5"/>
  <c r="O134" i="5"/>
  <c r="O135" i="5"/>
  <c r="O136" i="5"/>
  <c r="O137" i="5"/>
  <c r="O138" i="5"/>
  <c r="O139" i="5"/>
  <c r="O140" i="5"/>
  <c r="O141" i="5"/>
  <c r="O116" i="5"/>
  <c r="O89" i="5"/>
  <c r="O90" i="5"/>
  <c r="O91" i="5"/>
  <c r="O92" i="5"/>
  <c r="O93" i="5"/>
  <c r="O94" i="5"/>
  <c r="O95" i="5"/>
  <c r="O96" i="5"/>
  <c r="O98" i="5"/>
  <c r="O99" i="5"/>
  <c r="O100" i="5"/>
  <c r="O101" i="5"/>
  <c r="O102" i="5"/>
  <c r="O103" i="5"/>
  <c r="O104" i="5"/>
  <c r="O106" i="5"/>
  <c r="O107" i="5"/>
  <c r="O108" i="5"/>
  <c r="O109" i="5"/>
  <c r="O110" i="5"/>
  <c r="O111" i="5"/>
  <c r="O112" i="5"/>
  <c r="O113" i="5"/>
  <c r="O88" i="5"/>
  <c r="O61" i="5"/>
  <c r="O62" i="5"/>
  <c r="O63" i="5"/>
  <c r="O64" i="5"/>
  <c r="O65" i="5"/>
  <c r="O66" i="5"/>
  <c r="O67" i="5"/>
  <c r="O68" i="5"/>
  <c r="O70" i="5"/>
  <c r="O71" i="5"/>
  <c r="O72" i="5"/>
  <c r="O73" i="5"/>
  <c r="O74" i="5"/>
  <c r="O75" i="5"/>
  <c r="O76" i="5"/>
  <c r="O78" i="5"/>
  <c r="O79" i="5"/>
  <c r="O80" i="5"/>
  <c r="O81" i="5"/>
  <c r="O82" i="5"/>
  <c r="O83" i="5"/>
  <c r="O84" i="5"/>
  <c r="O85" i="5"/>
  <c r="O60" i="5"/>
  <c r="O33" i="5"/>
  <c r="O34" i="5"/>
  <c r="O35" i="5"/>
  <c r="O36" i="5"/>
  <c r="O37" i="5"/>
  <c r="O38" i="5"/>
  <c r="O39" i="5"/>
  <c r="O40" i="5"/>
  <c r="O42" i="5"/>
  <c r="O43" i="5"/>
  <c r="O44" i="5"/>
  <c r="O45" i="5"/>
  <c r="O46" i="5"/>
  <c r="O47" i="5"/>
  <c r="O48" i="5"/>
  <c r="O50" i="5"/>
  <c r="O51" i="5"/>
  <c r="O52" i="5"/>
  <c r="O53" i="5"/>
  <c r="O54" i="5"/>
  <c r="O55" i="5"/>
  <c r="O56" i="5"/>
  <c r="O57" i="5"/>
  <c r="O32" i="5"/>
  <c r="O14" i="5"/>
  <c r="O15" i="5"/>
  <c r="O16" i="5"/>
  <c r="O17" i="5"/>
  <c r="O18" i="5"/>
  <c r="O19" i="5"/>
  <c r="O20" i="5"/>
  <c r="O22" i="5"/>
  <c r="O23" i="5"/>
  <c r="O24" i="5"/>
  <c r="O25" i="5"/>
  <c r="O26" i="5"/>
  <c r="O27" i="5"/>
  <c r="O28" i="5"/>
  <c r="O29" i="5"/>
  <c r="O5" i="5"/>
  <c r="O6" i="5"/>
  <c r="O7" i="5"/>
  <c r="O8" i="5"/>
  <c r="O9" i="5"/>
  <c r="O10" i="5"/>
  <c r="O11" i="5"/>
  <c r="O12" i="5"/>
  <c r="O4" i="5"/>
  <c r="N210" i="5" l="1"/>
  <c r="N201" i="5"/>
  <c r="N202" i="5"/>
  <c r="N203" i="5"/>
  <c r="N204" i="5"/>
  <c r="N205" i="5"/>
  <c r="N206" i="5"/>
  <c r="N207" i="5"/>
  <c r="N208" i="5"/>
  <c r="N211" i="5"/>
  <c r="N212" i="5"/>
  <c r="N213" i="5"/>
  <c r="N214" i="5"/>
  <c r="N215" i="5"/>
  <c r="N216" i="5"/>
  <c r="N218" i="5"/>
  <c r="N219" i="5"/>
  <c r="N220" i="5"/>
  <c r="N221" i="5"/>
  <c r="N222" i="5"/>
  <c r="N223" i="5"/>
  <c r="N224" i="5"/>
  <c r="N225" i="5"/>
  <c r="N200" i="5"/>
  <c r="N173" i="5"/>
  <c r="N174" i="5"/>
  <c r="N175" i="5"/>
  <c r="N176" i="5"/>
  <c r="N177" i="5"/>
  <c r="N178" i="5"/>
  <c r="N179" i="5"/>
  <c r="N180" i="5"/>
  <c r="N182" i="5"/>
  <c r="N183" i="5"/>
  <c r="N184" i="5"/>
  <c r="N185" i="5"/>
  <c r="N186" i="5"/>
  <c r="N187" i="5"/>
  <c r="N188" i="5"/>
  <c r="N190" i="5"/>
  <c r="N191" i="5"/>
  <c r="N192" i="5"/>
  <c r="N193" i="5"/>
  <c r="N194" i="5"/>
  <c r="N195" i="5"/>
  <c r="N196" i="5"/>
  <c r="N197" i="5"/>
  <c r="N172" i="5"/>
  <c r="N145" i="5"/>
  <c r="N146" i="5"/>
  <c r="N147" i="5"/>
  <c r="N148" i="5"/>
  <c r="N149" i="5"/>
  <c r="N150" i="5"/>
  <c r="N151" i="5"/>
  <c r="N152" i="5"/>
  <c r="N154" i="5"/>
  <c r="N155" i="5"/>
  <c r="N156" i="5"/>
  <c r="N157" i="5"/>
  <c r="N158" i="5"/>
  <c r="N159" i="5"/>
  <c r="N160" i="5"/>
  <c r="N162" i="5"/>
  <c r="N163" i="5"/>
  <c r="N164" i="5"/>
  <c r="N165" i="5"/>
  <c r="N166" i="5"/>
  <c r="N167" i="5"/>
  <c r="N168" i="5"/>
  <c r="N169" i="5"/>
  <c r="N144" i="5"/>
  <c r="N117" i="5"/>
  <c r="N118" i="5"/>
  <c r="N119" i="5"/>
  <c r="N120" i="5"/>
  <c r="N121" i="5"/>
  <c r="N122" i="5"/>
  <c r="N123" i="5"/>
  <c r="N124" i="5"/>
  <c r="N126" i="5"/>
  <c r="N127" i="5"/>
  <c r="N128" i="5"/>
  <c r="N129" i="5"/>
  <c r="N130" i="5"/>
  <c r="N131" i="5"/>
  <c r="N132" i="5"/>
  <c r="N134" i="5"/>
  <c r="N135" i="5"/>
  <c r="N136" i="5"/>
  <c r="N137" i="5"/>
  <c r="N138" i="5"/>
  <c r="N139" i="5"/>
  <c r="N140" i="5"/>
  <c r="N141" i="5"/>
  <c r="N116" i="5"/>
  <c r="N89" i="5"/>
  <c r="N90" i="5"/>
  <c r="N91" i="5"/>
  <c r="N92" i="5"/>
  <c r="N93" i="5"/>
  <c r="N94" i="5"/>
  <c r="N95" i="5"/>
  <c r="N96" i="5"/>
  <c r="N98" i="5"/>
  <c r="N99" i="5"/>
  <c r="N100" i="5"/>
  <c r="N101" i="5"/>
  <c r="N102" i="5"/>
  <c r="N103" i="5"/>
  <c r="N104" i="5"/>
  <c r="N106" i="5"/>
  <c r="N107" i="5"/>
  <c r="N108" i="5"/>
  <c r="N109" i="5"/>
  <c r="N110" i="5"/>
  <c r="N111" i="5"/>
  <c r="N112" i="5"/>
  <c r="N113" i="5"/>
  <c r="N88" i="5"/>
  <c r="N61" i="5"/>
  <c r="N62" i="5"/>
  <c r="N63" i="5"/>
  <c r="N64" i="5"/>
  <c r="N65" i="5"/>
  <c r="N66" i="5"/>
  <c r="N67" i="5"/>
  <c r="N68" i="5"/>
  <c r="N70" i="5"/>
  <c r="N71" i="5"/>
  <c r="N72" i="5"/>
  <c r="N73" i="5"/>
  <c r="N74" i="5"/>
  <c r="N75" i="5"/>
  <c r="N76" i="5"/>
  <c r="N78" i="5"/>
  <c r="N79" i="5"/>
  <c r="N80" i="5"/>
  <c r="N81" i="5"/>
  <c r="N82" i="5"/>
  <c r="N83" i="5"/>
  <c r="N84" i="5"/>
  <c r="N85" i="5"/>
  <c r="N60" i="5"/>
  <c r="N57" i="5" l="1"/>
  <c r="N56" i="5"/>
  <c r="N55" i="5"/>
  <c r="N54" i="5"/>
  <c r="N53" i="5"/>
  <c r="N52" i="5"/>
  <c r="N51" i="5"/>
  <c r="N50" i="5"/>
  <c r="N48" i="5"/>
  <c r="N47" i="5"/>
  <c r="N46" i="5"/>
  <c r="N45" i="5"/>
  <c r="N44" i="5"/>
  <c r="N43" i="5"/>
  <c r="N42" i="5"/>
  <c r="N40" i="5"/>
  <c r="N39" i="5"/>
  <c r="N38" i="5"/>
  <c r="N37" i="5"/>
  <c r="N36" i="5"/>
  <c r="N35" i="5"/>
  <c r="N34" i="5"/>
  <c r="N33" i="5"/>
  <c r="N32" i="5"/>
  <c r="N29" i="5"/>
  <c r="N28" i="5"/>
  <c r="N27" i="5"/>
  <c r="N26" i="5"/>
  <c r="N25" i="5"/>
  <c r="N24" i="5"/>
  <c r="N23" i="5"/>
  <c r="N22" i="5"/>
  <c r="N20" i="5"/>
  <c r="N19" i="5"/>
  <c r="N18" i="5"/>
  <c r="N17" i="5"/>
  <c r="N16" i="5"/>
  <c r="N15" i="5"/>
  <c r="N14" i="5"/>
  <c r="N12" i="5"/>
  <c r="N11" i="5"/>
  <c r="N10" i="5"/>
  <c r="N9" i="5"/>
  <c r="N8" i="5"/>
  <c r="N7" i="5"/>
  <c r="N6" i="5"/>
  <c r="N5" i="5"/>
  <c r="N4" i="5"/>
  <c r="M201" i="5" l="1"/>
  <c r="M202" i="5"/>
  <c r="M203" i="5"/>
  <c r="M204" i="5"/>
  <c r="M205" i="5"/>
  <c r="M206" i="5"/>
  <c r="M207" i="5"/>
  <c r="M208" i="5"/>
  <c r="M210" i="5"/>
  <c r="M211" i="5"/>
  <c r="M212" i="5"/>
  <c r="M213" i="5"/>
  <c r="M214" i="5"/>
  <c r="M215" i="5"/>
  <c r="M216" i="5"/>
  <c r="M218" i="5"/>
  <c r="M219" i="5"/>
  <c r="M220" i="5"/>
  <c r="M221" i="5"/>
  <c r="M222" i="5"/>
  <c r="M223" i="5"/>
  <c r="M224" i="5"/>
  <c r="M225" i="5"/>
  <c r="M200" i="5"/>
  <c r="M173" i="5"/>
  <c r="M174" i="5"/>
  <c r="M175" i="5"/>
  <c r="M176" i="5"/>
  <c r="M177" i="5"/>
  <c r="M178" i="5"/>
  <c r="M179" i="5"/>
  <c r="M180" i="5"/>
  <c r="M182" i="5"/>
  <c r="M183" i="5"/>
  <c r="M184" i="5"/>
  <c r="M185" i="5"/>
  <c r="M186" i="5"/>
  <c r="M187" i="5"/>
  <c r="M188" i="5"/>
  <c r="M190" i="5"/>
  <c r="M191" i="5"/>
  <c r="M192" i="5"/>
  <c r="M193" i="5"/>
  <c r="M194" i="5"/>
  <c r="M195" i="5"/>
  <c r="M196" i="5"/>
  <c r="M197" i="5"/>
  <c r="M172" i="5"/>
  <c r="M145" i="5"/>
  <c r="M146" i="5"/>
  <c r="M147" i="5"/>
  <c r="M148" i="5"/>
  <c r="M149" i="5"/>
  <c r="M150" i="5"/>
  <c r="M151" i="5"/>
  <c r="M152" i="5"/>
  <c r="M154" i="5"/>
  <c r="M155" i="5"/>
  <c r="M156" i="5"/>
  <c r="M157" i="5"/>
  <c r="M158" i="5"/>
  <c r="M159" i="5"/>
  <c r="M160" i="5"/>
  <c r="M162" i="5"/>
  <c r="M163" i="5"/>
  <c r="M164" i="5"/>
  <c r="M165" i="5"/>
  <c r="M166" i="5"/>
  <c r="M167" i="5"/>
  <c r="M168" i="5"/>
  <c r="M169" i="5"/>
  <c r="M144" i="5"/>
  <c r="M117" i="5"/>
  <c r="M118" i="5"/>
  <c r="M119" i="5"/>
  <c r="M120" i="5"/>
  <c r="M121" i="5"/>
  <c r="M122" i="5"/>
  <c r="M123" i="5"/>
  <c r="M124" i="5"/>
  <c r="M126" i="5"/>
  <c r="M127" i="5"/>
  <c r="M128" i="5"/>
  <c r="M129" i="5"/>
  <c r="M130" i="5"/>
  <c r="M131" i="5"/>
  <c r="M132" i="5"/>
  <c r="M134" i="5"/>
  <c r="M135" i="5"/>
  <c r="M136" i="5"/>
  <c r="M137" i="5"/>
  <c r="M138" i="5"/>
  <c r="M139" i="5"/>
  <c r="M140" i="5"/>
  <c r="M141" i="5"/>
  <c r="M116" i="5"/>
  <c r="M89" i="5"/>
  <c r="M90" i="5"/>
  <c r="M91" i="5"/>
  <c r="M92" i="5"/>
  <c r="M93" i="5"/>
  <c r="M94" i="5"/>
  <c r="M95" i="5"/>
  <c r="M96" i="5"/>
  <c r="M98" i="5"/>
  <c r="M99" i="5"/>
  <c r="M100" i="5"/>
  <c r="M101" i="5"/>
  <c r="M102" i="5"/>
  <c r="M103" i="5"/>
  <c r="M104" i="5"/>
  <c r="M106" i="5"/>
  <c r="M107" i="5"/>
  <c r="M108" i="5"/>
  <c r="M109" i="5"/>
  <c r="M110" i="5"/>
  <c r="M111" i="5"/>
  <c r="M112" i="5"/>
  <c r="M113" i="5"/>
  <c r="M88" i="5"/>
  <c r="M61" i="5"/>
  <c r="M62" i="5"/>
  <c r="M63" i="5"/>
  <c r="M64" i="5"/>
  <c r="M65" i="5"/>
  <c r="M66" i="5"/>
  <c r="M67" i="5"/>
  <c r="M68" i="5"/>
  <c r="M70" i="5"/>
  <c r="M71" i="5"/>
  <c r="M72" i="5"/>
  <c r="M73" i="5"/>
  <c r="M74" i="5"/>
  <c r="M75" i="5"/>
  <c r="M76" i="5"/>
  <c r="M78" i="5"/>
  <c r="M79" i="5"/>
  <c r="M80" i="5"/>
  <c r="M81" i="5"/>
  <c r="M82" i="5"/>
  <c r="M83" i="5"/>
  <c r="M84" i="5"/>
  <c r="M85" i="5"/>
  <c r="M60" i="5"/>
  <c r="M42" i="5"/>
  <c r="M43" i="5"/>
  <c r="M44" i="5"/>
  <c r="M45" i="5"/>
  <c r="M46" i="5"/>
  <c r="M47" i="5"/>
  <c r="M48" i="5"/>
  <c r="M50" i="5"/>
  <c r="M51" i="5"/>
  <c r="M52" i="5"/>
  <c r="M53" i="5"/>
  <c r="M54" i="5"/>
  <c r="M55" i="5"/>
  <c r="M56" i="5"/>
  <c r="M57" i="5"/>
  <c r="M33" i="5"/>
  <c r="M34" i="5"/>
  <c r="M35" i="5"/>
  <c r="M36" i="5"/>
  <c r="M37" i="5"/>
  <c r="M38" i="5"/>
  <c r="M39" i="5"/>
  <c r="M40" i="5"/>
  <c r="M32" i="5"/>
  <c r="M5" i="5" l="1"/>
  <c r="M6" i="5"/>
  <c r="M7" i="5"/>
  <c r="M8" i="5"/>
  <c r="M9" i="5"/>
  <c r="M10" i="5"/>
  <c r="M11" i="5"/>
  <c r="M12" i="5"/>
  <c r="M14" i="5"/>
  <c r="M15" i="5"/>
  <c r="M16" i="5"/>
  <c r="M17" i="5"/>
  <c r="M18" i="5"/>
  <c r="M19" i="5"/>
  <c r="M20" i="5"/>
  <c r="M22" i="5"/>
  <c r="M23" i="5"/>
  <c r="M24" i="5"/>
  <c r="M25" i="5"/>
  <c r="M26" i="5"/>
  <c r="M27" i="5"/>
  <c r="M28" i="5"/>
  <c r="M29" i="5"/>
  <c r="M4" i="5"/>
  <c r="G3" i="6" l="1"/>
  <c r="L201" i="5" l="1"/>
  <c r="L202" i="5"/>
  <c r="L203" i="5"/>
  <c r="L204" i="5"/>
  <c r="L205" i="5"/>
  <c r="L206" i="5"/>
  <c r="L207" i="5"/>
  <c r="L208" i="5"/>
  <c r="L210" i="5"/>
  <c r="L211" i="5"/>
  <c r="L212" i="5"/>
  <c r="L213" i="5"/>
  <c r="L214" i="5"/>
  <c r="L215" i="5"/>
  <c r="L216" i="5"/>
  <c r="L218" i="5"/>
  <c r="L219" i="5"/>
  <c r="L220" i="5"/>
  <c r="L221" i="5"/>
  <c r="L222" i="5"/>
  <c r="L223" i="5"/>
  <c r="L224" i="5"/>
  <c r="L225" i="5"/>
  <c r="L200" i="5"/>
  <c r="L173" i="5"/>
  <c r="L174" i="5"/>
  <c r="L175" i="5"/>
  <c r="L176" i="5"/>
  <c r="L177" i="5"/>
  <c r="L178" i="5"/>
  <c r="L179" i="5"/>
  <c r="L180" i="5"/>
  <c r="L182" i="5"/>
  <c r="L183" i="5"/>
  <c r="L184" i="5"/>
  <c r="L185" i="5"/>
  <c r="L186" i="5"/>
  <c r="L187" i="5"/>
  <c r="L188" i="5"/>
  <c r="L190" i="5"/>
  <c r="L191" i="5"/>
  <c r="L192" i="5"/>
  <c r="L193" i="5"/>
  <c r="L194" i="5"/>
  <c r="L195" i="5"/>
  <c r="L196" i="5"/>
  <c r="L197" i="5"/>
  <c r="L172" i="5"/>
  <c r="L145" i="5"/>
  <c r="L146" i="5"/>
  <c r="L147" i="5"/>
  <c r="L148" i="5"/>
  <c r="L149" i="5"/>
  <c r="L150" i="5"/>
  <c r="L151" i="5"/>
  <c r="L152" i="5"/>
  <c r="L154" i="5"/>
  <c r="L155" i="5"/>
  <c r="L156" i="5"/>
  <c r="L157" i="5"/>
  <c r="L158" i="5"/>
  <c r="L159" i="5"/>
  <c r="L160" i="5"/>
  <c r="L162" i="5"/>
  <c r="L163" i="5"/>
  <c r="L164" i="5"/>
  <c r="L165" i="5"/>
  <c r="L166" i="5"/>
  <c r="L167" i="5"/>
  <c r="L168" i="5"/>
  <c r="L169" i="5"/>
  <c r="L144" i="5"/>
  <c r="L117" i="5"/>
  <c r="L118" i="5"/>
  <c r="L119" i="5"/>
  <c r="L120" i="5"/>
  <c r="L121" i="5"/>
  <c r="L122" i="5"/>
  <c r="L123" i="5"/>
  <c r="L124" i="5"/>
  <c r="L126" i="5"/>
  <c r="L127" i="5"/>
  <c r="L128" i="5"/>
  <c r="L129" i="5"/>
  <c r="L130" i="5"/>
  <c r="L131" i="5"/>
  <c r="L132" i="5"/>
  <c r="L134" i="5"/>
  <c r="L135" i="5"/>
  <c r="L136" i="5"/>
  <c r="L137" i="5"/>
  <c r="L138" i="5"/>
  <c r="L139" i="5"/>
  <c r="L140" i="5"/>
  <c r="L141" i="5"/>
  <c r="L116" i="5"/>
  <c r="L89" i="5"/>
  <c r="L90" i="5"/>
  <c r="L91" i="5"/>
  <c r="L92" i="5"/>
  <c r="L93" i="5"/>
  <c r="L94" i="5"/>
  <c r="L95" i="5"/>
  <c r="L96" i="5"/>
  <c r="L98" i="5"/>
  <c r="L99" i="5"/>
  <c r="L100" i="5"/>
  <c r="L101" i="5"/>
  <c r="L102" i="5"/>
  <c r="L103" i="5"/>
  <c r="L104" i="5"/>
  <c r="L106" i="5"/>
  <c r="L107" i="5"/>
  <c r="L108" i="5"/>
  <c r="L109" i="5"/>
  <c r="L110" i="5"/>
  <c r="L111" i="5"/>
  <c r="L112" i="5"/>
  <c r="L113" i="5"/>
  <c r="L88" i="5"/>
  <c r="L61" i="5"/>
  <c r="L62" i="5"/>
  <c r="L63" i="5"/>
  <c r="L64" i="5"/>
  <c r="L65" i="5"/>
  <c r="L66" i="5"/>
  <c r="L67" i="5"/>
  <c r="L68" i="5"/>
  <c r="L70" i="5"/>
  <c r="L71" i="5"/>
  <c r="L72" i="5"/>
  <c r="L73" i="5"/>
  <c r="L74" i="5"/>
  <c r="L75" i="5"/>
  <c r="L76" i="5"/>
  <c r="L78" i="5"/>
  <c r="L79" i="5"/>
  <c r="L80" i="5"/>
  <c r="L81" i="5"/>
  <c r="L82" i="5"/>
  <c r="L83" i="5"/>
  <c r="L84" i="5"/>
  <c r="L85" i="5"/>
  <c r="L60" i="5"/>
  <c r="L33" i="5"/>
  <c r="L34" i="5"/>
  <c r="L35" i="5"/>
  <c r="L36" i="5"/>
  <c r="L37" i="5"/>
  <c r="L38" i="5"/>
  <c r="L39" i="5"/>
  <c r="L40" i="5"/>
  <c r="L42" i="5"/>
  <c r="L43" i="5"/>
  <c r="L44" i="5"/>
  <c r="L45" i="5"/>
  <c r="L46" i="5"/>
  <c r="L47" i="5"/>
  <c r="L48" i="5"/>
  <c r="L50" i="5"/>
  <c r="L51" i="5"/>
  <c r="L52" i="5"/>
  <c r="L53" i="5"/>
  <c r="L54" i="5"/>
  <c r="L55" i="5"/>
  <c r="L56" i="5"/>
  <c r="L57" i="5"/>
  <c r="L32" i="5"/>
  <c r="L5" i="5"/>
  <c r="L6" i="5"/>
  <c r="L7" i="5"/>
  <c r="L8" i="5"/>
  <c r="L9" i="5"/>
  <c r="L10" i="5"/>
  <c r="L11" i="5"/>
  <c r="L12" i="5"/>
  <c r="L14" i="5"/>
  <c r="L15" i="5"/>
  <c r="L16" i="5"/>
  <c r="L17" i="5"/>
  <c r="L18" i="5"/>
  <c r="L19" i="5"/>
  <c r="L20" i="5"/>
  <c r="L22" i="5"/>
  <c r="L23" i="5"/>
  <c r="L24" i="5"/>
  <c r="L25" i="5"/>
  <c r="L26" i="5"/>
  <c r="L27" i="5"/>
  <c r="L28" i="5"/>
  <c r="L29" i="5"/>
  <c r="L4" i="5"/>
  <c r="D201" i="5" l="1"/>
  <c r="E201" i="5"/>
  <c r="F201" i="5"/>
  <c r="G201" i="5"/>
  <c r="H201" i="5"/>
  <c r="I201" i="5"/>
  <c r="J201" i="5"/>
  <c r="K201" i="5"/>
  <c r="D202" i="5"/>
  <c r="E202" i="5"/>
  <c r="F202" i="5"/>
  <c r="G202" i="5"/>
  <c r="H202" i="5"/>
  <c r="I202" i="5"/>
  <c r="J202" i="5"/>
  <c r="K202" i="5"/>
  <c r="D203" i="5"/>
  <c r="E203" i="5"/>
  <c r="F203" i="5"/>
  <c r="G203" i="5"/>
  <c r="H203" i="5"/>
  <c r="I203" i="5"/>
  <c r="J203" i="5"/>
  <c r="K203" i="5"/>
  <c r="D204" i="5"/>
  <c r="E204" i="5"/>
  <c r="F204" i="5"/>
  <c r="G204" i="5"/>
  <c r="H204" i="5"/>
  <c r="I204" i="5"/>
  <c r="J204" i="5"/>
  <c r="K204" i="5"/>
  <c r="D205" i="5"/>
  <c r="E205" i="5"/>
  <c r="F205" i="5"/>
  <c r="G205" i="5"/>
  <c r="H205" i="5"/>
  <c r="I205" i="5"/>
  <c r="J205" i="5"/>
  <c r="K205" i="5"/>
  <c r="D206" i="5"/>
  <c r="E206" i="5"/>
  <c r="F206" i="5"/>
  <c r="G206" i="5"/>
  <c r="H206" i="5"/>
  <c r="I206" i="5"/>
  <c r="J206" i="5"/>
  <c r="K206" i="5"/>
  <c r="D207" i="5"/>
  <c r="E207" i="5"/>
  <c r="F207" i="5"/>
  <c r="G207" i="5"/>
  <c r="H207" i="5"/>
  <c r="I207" i="5"/>
  <c r="J207" i="5"/>
  <c r="K207" i="5"/>
  <c r="D208" i="5"/>
  <c r="E208" i="5"/>
  <c r="F208" i="5"/>
  <c r="G208" i="5"/>
  <c r="H208" i="5"/>
  <c r="I208" i="5"/>
  <c r="J208" i="5"/>
  <c r="K208" i="5"/>
  <c r="D210" i="5"/>
  <c r="E210" i="5"/>
  <c r="F210" i="5"/>
  <c r="G210" i="5"/>
  <c r="H210" i="5"/>
  <c r="I210" i="5"/>
  <c r="J210" i="5"/>
  <c r="K210" i="5"/>
  <c r="D211" i="5"/>
  <c r="E211" i="5"/>
  <c r="F211" i="5"/>
  <c r="G211" i="5"/>
  <c r="H211" i="5"/>
  <c r="I211" i="5"/>
  <c r="J211" i="5"/>
  <c r="K211" i="5"/>
  <c r="D212" i="5"/>
  <c r="E212" i="5"/>
  <c r="F212" i="5"/>
  <c r="G212" i="5"/>
  <c r="H212" i="5"/>
  <c r="I212" i="5"/>
  <c r="J212" i="5"/>
  <c r="K212" i="5"/>
  <c r="D213" i="5"/>
  <c r="E213" i="5"/>
  <c r="F213" i="5"/>
  <c r="G213" i="5"/>
  <c r="H213" i="5"/>
  <c r="I213" i="5"/>
  <c r="J213" i="5"/>
  <c r="K213" i="5"/>
  <c r="D214" i="5"/>
  <c r="E214" i="5"/>
  <c r="F214" i="5"/>
  <c r="G214" i="5"/>
  <c r="H214" i="5"/>
  <c r="I214" i="5"/>
  <c r="J214" i="5"/>
  <c r="K214" i="5"/>
  <c r="D215" i="5"/>
  <c r="E215" i="5"/>
  <c r="F215" i="5"/>
  <c r="G215" i="5"/>
  <c r="H215" i="5"/>
  <c r="I215" i="5"/>
  <c r="J215" i="5"/>
  <c r="K215" i="5"/>
  <c r="D216" i="5"/>
  <c r="E216" i="5"/>
  <c r="F216" i="5"/>
  <c r="G216" i="5"/>
  <c r="H216" i="5"/>
  <c r="I216" i="5"/>
  <c r="J216" i="5"/>
  <c r="K216" i="5"/>
  <c r="D218" i="5"/>
  <c r="E218" i="5"/>
  <c r="F218" i="5"/>
  <c r="G218" i="5"/>
  <c r="H218" i="5"/>
  <c r="I218" i="5"/>
  <c r="J218" i="5"/>
  <c r="K218" i="5"/>
  <c r="D219" i="5"/>
  <c r="E219" i="5"/>
  <c r="F219" i="5"/>
  <c r="G219" i="5"/>
  <c r="H219" i="5"/>
  <c r="I219" i="5"/>
  <c r="J219" i="5"/>
  <c r="K219" i="5"/>
  <c r="D220" i="5"/>
  <c r="E220" i="5"/>
  <c r="F220" i="5"/>
  <c r="G220" i="5"/>
  <c r="H220" i="5"/>
  <c r="I220" i="5"/>
  <c r="J220" i="5"/>
  <c r="K220" i="5"/>
  <c r="D221" i="5"/>
  <c r="E221" i="5"/>
  <c r="F221" i="5"/>
  <c r="G221" i="5"/>
  <c r="H221" i="5"/>
  <c r="I221" i="5"/>
  <c r="J221" i="5"/>
  <c r="K221" i="5"/>
  <c r="D222" i="5"/>
  <c r="E222" i="5"/>
  <c r="F222" i="5"/>
  <c r="G222" i="5"/>
  <c r="H222" i="5"/>
  <c r="I222" i="5"/>
  <c r="J222" i="5"/>
  <c r="K222" i="5"/>
  <c r="D223" i="5"/>
  <c r="E223" i="5"/>
  <c r="F223" i="5"/>
  <c r="G223" i="5"/>
  <c r="H223" i="5"/>
  <c r="I223" i="5"/>
  <c r="J223" i="5"/>
  <c r="K223" i="5"/>
  <c r="D224" i="5"/>
  <c r="E224" i="5"/>
  <c r="F224" i="5"/>
  <c r="G224" i="5"/>
  <c r="H224" i="5"/>
  <c r="I224" i="5"/>
  <c r="J224" i="5"/>
  <c r="K224" i="5"/>
  <c r="D225" i="5"/>
  <c r="E225" i="5"/>
  <c r="F225" i="5"/>
  <c r="G225" i="5"/>
  <c r="H225" i="5"/>
  <c r="I225" i="5"/>
  <c r="J225" i="5"/>
  <c r="K225" i="5"/>
  <c r="K200" i="5"/>
  <c r="J200" i="5"/>
  <c r="I200" i="5"/>
  <c r="H200" i="5"/>
  <c r="G200" i="5"/>
  <c r="F200" i="5"/>
  <c r="E200" i="5"/>
  <c r="D200" i="5"/>
  <c r="D173" i="5"/>
  <c r="E173" i="5"/>
  <c r="F173" i="5"/>
  <c r="G173" i="5"/>
  <c r="H173" i="5"/>
  <c r="I173" i="5"/>
  <c r="J173" i="5"/>
  <c r="K173" i="5"/>
  <c r="D174" i="5"/>
  <c r="E174" i="5"/>
  <c r="F174" i="5"/>
  <c r="G174" i="5"/>
  <c r="H174" i="5"/>
  <c r="I174" i="5"/>
  <c r="J174" i="5"/>
  <c r="K174" i="5"/>
  <c r="D175" i="5"/>
  <c r="E175" i="5"/>
  <c r="F175" i="5"/>
  <c r="G175" i="5"/>
  <c r="H175" i="5"/>
  <c r="I175" i="5"/>
  <c r="J175" i="5"/>
  <c r="K175" i="5"/>
  <c r="D176" i="5"/>
  <c r="E176" i="5"/>
  <c r="F176" i="5"/>
  <c r="G176" i="5"/>
  <c r="H176" i="5"/>
  <c r="I176" i="5"/>
  <c r="J176" i="5"/>
  <c r="K176" i="5"/>
  <c r="D177" i="5"/>
  <c r="E177" i="5"/>
  <c r="F177" i="5"/>
  <c r="G177" i="5"/>
  <c r="H177" i="5"/>
  <c r="I177" i="5"/>
  <c r="J177" i="5"/>
  <c r="K177" i="5"/>
  <c r="D178" i="5"/>
  <c r="E178" i="5"/>
  <c r="F178" i="5"/>
  <c r="G178" i="5"/>
  <c r="H178" i="5"/>
  <c r="I178" i="5"/>
  <c r="J178" i="5"/>
  <c r="K178" i="5"/>
  <c r="D179" i="5"/>
  <c r="E179" i="5"/>
  <c r="F179" i="5"/>
  <c r="G179" i="5"/>
  <c r="H179" i="5"/>
  <c r="I179" i="5"/>
  <c r="J179" i="5"/>
  <c r="K179" i="5"/>
  <c r="D180" i="5"/>
  <c r="E180" i="5"/>
  <c r="F180" i="5"/>
  <c r="G180" i="5"/>
  <c r="H180" i="5"/>
  <c r="I180" i="5"/>
  <c r="J180" i="5"/>
  <c r="K180" i="5"/>
  <c r="D182" i="5"/>
  <c r="E182" i="5"/>
  <c r="F182" i="5"/>
  <c r="G182" i="5"/>
  <c r="H182" i="5"/>
  <c r="I182" i="5"/>
  <c r="J182" i="5"/>
  <c r="K182" i="5"/>
  <c r="D183" i="5"/>
  <c r="E183" i="5"/>
  <c r="F183" i="5"/>
  <c r="G183" i="5"/>
  <c r="H183" i="5"/>
  <c r="I183" i="5"/>
  <c r="J183" i="5"/>
  <c r="K183" i="5"/>
  <c r="D184" i="5"/>
  <c r="E184" i="5"/>
  <c r="F184" i="5"/>
  <c r="G184" i="5"/>
  <c r="H184" i="5"/>
  <c r="I184" i="5"/>
  <c r="J184" i="5"/>
  <c r="K184" i="5"/>
  <c r="D185" i="5"/>
  <c r="E185" i="5"/>
  <c r="F185" i="5"/>
  <c r="G185" i="5"/>
  <c r="H185" i="5"/>
  <c r="I185" i="5"/>
  <c r="J185" i="5"/>
  <c r="K185" i="5"/>
  <c r="D186" i="5"/>
  <c r="E186" i="5"/>
  <c r="F186" i="5"/>
  <c r="G186" i="5"/>
  <c r="H186" i="5"/>
  <c r="I186" i="5"/>
  <c r="J186" i="5"/>
  <c r="K186" i="5"/>
  <c r="D187" i="5"/>
  <c r="E187" i="5"/>
  <c r="F187" i="5"/>
  <c r="G187" i="5"/>
  <c r="H187" i="5"/>
  <c r="I187" i="5"/>
  <c r="J187" i="5"/>
  <c r="K187" i="5"/>
  <c r="D188" i="5"/>
  <c r="E188" i="5"/>
  <c r="F188" i="5"/>
  <c r="G188" i="5"/>
  <c r="H188" i="5"/>
  <c r="I188" i="5"/>
  <c r="J188" i="5"/>
  <c r="K188" i="5"/>
  <c r="D190" i="5"/>
  <c r="E190" i="5"/>
  <c r="F190" i="5"/>
  <c r="G190" i="5"/>
  <c r="H190" i="5"/>
  <c r="I190" i="5"/>
  <c r="J190" i="5"/>
  <c r="K190" i="5"/>
  <c r="D191" i="5"/>
  <c r="E191" i="5"/>
  <c r="F191" i="5"/>
  <c r="G191" i="5"/>
  <c r="H191" i="5"/>
  <c r="I191" i="5"/>
  <c r="J191" i="5"/>
  <c r="K191" i="5"/>
  <c r="D192" i="5"/>
  <c r="E192" i="5"/>
  <c r="F192" i="5"/>
  <c r="G192" i="5"/>
  <c r="H192" i="5"/>
  <c r="I192" i="5"/>
  <c r="J192" i="5"/>
  <c r="K192" i="5"/>
  <c r="D193" i="5"/>
  <c r="E193" i="5"/>
  <c r="F193" i="5"/>
  <c r="G193" i="5"/>
  <c r="H193" i="5"/>
  <c r="I193" i="5"/>
  <c r="J193" i="5"/>
  <c r="K193" i="5"/>
  <c r="D194" i="5"/>
  <c r="E194" i="5"/>
  <c r="F194" i="5"/>
  <c r="G194" i="5"/>
  <c r="H194" i="5"/>
  <c r="I194" i="5"/>
  <c r="J194" i="5"/>
  <c r="K194" i="5"/>
  <c r="D195" i="5"/>
  <c r="E195" i="5"/>
  <c r="F195" i="5"/>
  <c r="G195" i="5"/>
  <c r="H195" i="5"/>
  <c r="I195" i="5"/>
  <c r="J195" i="5"/>
  <c r="K195" i="5"/>
  <c r="D196" i="5"/>
  <c r="E196" i="5"/>
  <c r="F196" i="5"/>
  <c r="G196" i="5"/>
  <c r="H196" i="5"/>
  <c r="I196" i="5"/>
  <c r="J196" i="5"/>
  <c r="K196" i="5"/>
  <c r="D197" i="5"/>
  <c r="E197" i="5"/>
  <c r="F197" i="5"/>
  <c r="G197" i="5"/>
  <c r="H197" i="5"/>
  <c r="I197" i="5"/>
  <c r="J197" i="5"/>
  <c r="K197" i="5"/>
  <c r="K172" i="5"/>
  <c r="J172" i="5"/>
  <c r="I172" i="5"/>
  <c r="H172" i="5"/>
  <c r="G172" i="5"/>
  <c r="F172" i="5"/>
  <c r="E172" i="5"/>
  <c r="D172" i="5"/>
  <c r="D145" i="5"/>
  <c r="E145" i="5"/>
  <c r="F145" i="5"/>
  <c r="G145" i="5"/>
  <c r="H145" i="5"/>
  <c r="I145" i="5"/>
  <c r="J145" i="5"/>
  <c r="K145" i="5"/>
  <c r="D146" i="5"/>
  <c r="E146" i="5"/>
  <c r="F146" i="5"/>
  <c r="G146" i="5"/>
  <c r="H146" i="5"/>
  <c r="I146" i="5"/>
  <c r="J146" i="5"/>
  <c r="K146" i="5"/>
  <c r="D147" i="5"/>
  <c r="E147" i="5"/>
  <c r="F147" i="5"/>
  <c r="G147" i="5"/>
  <c r="H147" i="5"/>
  <c r="I147" i="5"/>
  <c r="J147" i="5"/>
  <c r="K147" i="5"/>
  <c r="D148" i="5"/>
  <c r="E148" i="5"/>
  <c r="F148" i="5"/>
  <c r="G148" i="5"/>
  <c r="H148" i="5"/>
  <c r="I148" i="5"/>
  <c r="J148" i="5"/>
  <c r="K148" i="5"/>
  <c r="D149" i="5"/>
  <c r="E149" i="5"/>
  <c r="F149" i="5"/>
  <c r="G149" i="5"/>
  <c r="H149" i="5"/>
  <c r="I149" i="5"/>
  <c r="J149" i="5"/>
  <c r="K149" i="5"/>
  <c r="D150" i="5"/>
  <c r="E150" i="5"/>
  <c r="F150" i="5"/>
  <c r="G150" i="5"/>
  <c r="H150" i="5"/>
  <c r="I150" i="5"/>
  <c r="J150" i="5"/>
  <c r="K150" i="5"/>
  <c r="D151" i="5"/>
  <c r="E151" i="5"/>
  <c r="F151" i="5"/>
  <c r="G151" i="5"/>
  <c r="H151" i="5"/>
  <c r="I151" i="5"/>
  <c r="J151" i="5"/>
  <c r="K151" i="5"/>
  <c r="D152" i="5"/>
  <c r="E152" i="5"/>
  <c r="F152" i="5"/>
  <c r="G152" i="5"/>
  <c r="H152" i="5"/>
  <c r="I152" i="5"/>
  <c r="J152" i="5"/>
  <c r="K152" i="5"/>
  <c r="D154" i="5"/>
  <c r="E154" i="5"/>
  <c r="F154" i="5"/>
  <c r="G154" i="5"/>
  <c r="H154" i="5"/>
  <c r="I154" i="5"/>
  <c r="J154" i="5"/>
  <c r="K154" i="5"/>
  <c r="D155" i="5"/>
  <c r="E155" i="5"/>
  <c r="F155" i="5"/>
  <c r="G155" i="5"/>
  <c r="H155" i="5"/>
  <c r="I155" i="5"/>
  <c r="J155" i="5"/>
  <c r="K155" i="5"/>
  <c r="D156" i="5"/>
  <c r="E156" i="5"/>
  <c r="F156" i="5"/>
  <c r="G156" i="5"/>
  <c r="H156" i="5"/>
  <c r="I156" i="5"/>
  <c r="J156" i="5"/>
  <c r="K156" i="5"/>
  <c r="D157" i="5"/>
  <c r="E157" i="5"/>
  <c r="F157" i="5"/>
  <c r="G157" i="5"/>
  <c r="H157" i="5"/>
  <c r="I157" i="5"/>
  <c r="J157" i="5"/>
  <c r="K157" i="5"/>
  <c r="D158" i="5"/>
  <c r="E158" i="5"/>
  <c r="F158" i="5"/>
  <c r="G158" i="5"/>
  <c r="H158" i="5"/>
  <c r="I158" i="5"/>
  <c r="J158" i="5"/>
  <c r="K158" i="5"/>
  <c r="D159" i="5"/>
  <c r="E159" i="5"/>
  <c r="F159" i="5"/>
  <c r="G159" i="5"/>
  <c r="H159" i="5"/>
  <c r="I159" i="5"/>
  <c r="J159" i="5"/>
  <c r="K159" i="5"/>
  <c r="D160" i="5"/>
  <c r="E160" i="5"/>
  <c r="F160" i="5"/>
  <c r="G160" i="5"/>
  <c r="H160" i="5"/>
  <c r="I160" i="5"/>
  <c r="J160" i="5"/>
  <c r="K160" i="5"/>
  <c r="D162" i="5"/>
  <c r="E162" i="5"/>
  <c r="F162" i="5"/>
  <c r="G162" i="5"/>
  <c r="H162" i="5"/>
  <c r="I162" i="5"/>
  <c r="J162" i="5"/>
  <c r="K162" i="5"/>
  <c r="D163" i="5"/>
  <c r="E163" i="5"/>
  <c r="F163" i="5"/>
  <c r="G163" i="5"/>
  <c r="H163" i="5"/>
  <c r="I163" i="5"/>
  <c r="J163" i="5"/>
  <c r="K163" i="5"/>
  <c r="D164" i="5"/>
  <c r="E164" i="5"/>
  <c r="F164" i="5"/>
  <c r="G164" i="5"/>
  <c r="H164" i="5"/>
  <c r="I164" i="5"/>
  <c r="J164" i="5"/>
  <c r="K164" i="5"/>
  <c r="D165" i="5"/>
  <c r="E165" i="5"/>
  <c r="F165" i="5"/>
  <c r="G165" i="5"/>
  <c r="H165" i="5"/>
  <c r="I165" i="5"/>
  <c r="J165" i="5"/>
  <c r="K165" i="5"/>
  <c r="D166" i="5"/>
  <c r="E166" i="5"/>
  <c r="F166" i="5"/>
  <c r="G166" i="5"/>
  <c r="H166" i="5"/>
  <c r="I166" i="5"/>
  <c r="J166" i="5"/>
  <c r="K166" i="5"/>
  <c r="D167" i="5"/>
  <c r="E167" i="5"/>
  <c r="F167" i="5"/>
  <c r="G167" i="5"/>
  <c r="H167" i="5"/>
  <c r="I167" i="5"/>
  <c r="J167" i="5"/>
  <c r="K167" i="5"/>
  <c r="D168" i="5"/>
  <c r="E168" i="5"/>
  <c r="F168" i="5"/>
  <c r="G168" i="5"/>
  <c r="H168" i="5"/>
  <c r="I168" i="5"/>
  <c r="J168" i="5"/>
  <c r="K168" i="5"/>
  <c r="D169" i="5"/>
  <c r="E169" i="5"/>
  <c r="F169" i="5"/>
  <c r="G169" i="5"/>
  <c r="H169" i="5"/>
  <c r="I169" i="5"/>
  <c r="J169" i="5"/>
  <c r="K169" i="5"/>
  <c r="K144" i="5"/>
  <c r="J144" i="5"/>
  <c r="I144" i="5"/>
  <c r="H144" i="5"/>
  <c r="G144" i="5"/>
  <c r="F144" i="5"/>
  <c r="E144" i="5"/>
  <c r="D144" i="5"/>
  <c r="D117" i="5"/>
  <c r="E117" i="5"/>
  <c r="F117" i="5"/>
  <c r="G117" i="5"/>
  <c r="H117" i="5"/>
  <c r="I117" i="5"/>
  <c r="J117" i="5"/>
  <c r="K117" i="5"/>
  <c r="D118" i="5"/>
  <c r="E118" i="5"/>
  <c r="F118" i="5"/>
  <c r="G118" i="5"/>
  <c r="H118" i="5"/>
  <c r="I118" i="5"/>
  <c r="J118" i="5"/>
  <c r="K118" i="5"/>
  <c r="D119" i="5"/>
  <c r="E119" i="5"/>
  <c r="F119" i="5"/>
  <c r="G119" i="5"/>
  <c r="H119" i="5"/>
  <c r="I119" i="5"/>
  <c r="J119" i="5"/>
  <c r="K119" i="5"/>
  <c r="D120" i="5"/>
  <c r="E120" i="5"/>
  <c r="F120" i="5"/>
  <c r="G120" i="5"/>
  <c r="H120" i="5"/>
  <c r="I120" i="5"/>
  <c r="J120" i="5"/>
  <c r="K120" i="5"/>
  <c r="D121" i="5"/>
  <c r="E121" i="5"/>
  <c r="F121" i="5"/>
  <c r="G121" i="5"/>
  <c r="H121" i="5"/>
  <c r="I121" i="5"/>
  <c r="J121" i="5"/>
  <c r="K121" i="5"/>
  <c r="D122" i="5"/>
  <c r="E122" i="5"/>
  <c r="F122" i="5"/>
  <c r="G122" i="5"/>
  <c r="H122" i="5"/>
  <c r="I122" i="5"/>
  <c r="J122" i="5"/>
  <c r="K122" i="5"/>
  <c r="D123" i="5"/>
  <c r="E123" i="5"/>
  <c r="F123" i="5"/>
  <c r="G123" i="5"/>
  <c r="H123" i="5"/>
  <c r="I123" i="5"/>
  <c r="J123" i="5"/>
  <c r="K123" i="5"/>
  <c r="D124" i="5"/>
  <c r="E124" i="5"/>
  <c r="F124" i="5"/>
  <c r="G124" i="5"/>
  <c r="H124" i="5"/>
  <c r="I124" i="5"/>
  <c r="J124" i="5"/>
  <c r="K124" i="5"/>
  <c r="D126" i="5"/>
  <c r="E126" i="5"/>
  <c r="F126" i="5"/>
  <c r="G126" i="5"/>
  <c r="H126" i="5"/>
  <c r="I126" i="5"/>
  <c r="J126" i="5"/>
  <c r="K126" i="5"/>
  <c r="D127" i="5"/>
  <c r="E127" i="5"/>
  <c r="F127" i="5"/>
  <c r="G127" i="5"/>
  <c r="H127" i="5"/>
  <c r="I127" i="5"/>
  <c r="J127" i="5"/>
  <c r="K127" i="5"/>
  <c r="D128" i="5"/>
  <c r="E128" i="5"/>
  <c r="F128" i="5"/>
  <c r="G128" i="5"/>
  <c r="H128" i="5"/>
  <c r="I128" i="5"/>
  <c r="J128" i="5"/>
  <c r="K128" i="5"/>
  <c r="D129" i="5"/>
  <c r="E129" i="5"/>
  <c r="F129" i="5"/>
  <c r="G129" i="5"/>
  <c r="H129" i="5"/>
  <c r="I129" i="5"/>
  <c r="J129" i="5"/>
  <c r="K129" i="5"/>
  <c r="D130" i="5"/>
  <c r="E130" i="5"/>
  <c r="F130" i="5"/>
  <c r="G130" i="5"/>
  <c r="H130" i="5"/>
  <c r="I130" i="5"/>
  <c r="J130" i="5"/>
  <c r="K130" i="5"/>
  <c r="D131" i="5"/>
  <c r="E131" i="5"/>
  <c r="F131" i="5"/>
  <c r="G131" i="5"/>
  <c r="H131" i="5"/>
  <c r="I131" i="5"/>
  <c r="J131" i="5"/>
  <c r="K131" i="5"/>
  <c r="D132" i="5"/>
  <c r="E132" i="5"/>
  <c r="F132" i="5"/>
  <c r="G132" i="5"/>
  <c r="H132" i="5"/>
  <c r="I132" i="5"/>
  <c r="J132" i="5"/>
  <c r="K132" i="5"/>
  <c r="D134" i="5"/>
  <c r="E134" i="5"/>
  <c r="F134" i="5"/>
  <c r="G134" i="5"/>
  <c r="H134" i="5"/>
  <c r="I134" i="5"/>
  <c r="J134" i="5"/>
  <c r="K134" i="5"/>
  <c r="D135" i="5"/>
  <c r="E135" i="5"/>
  <c r="F135" i="5"/>
  <c r="G135" i="5"/>
  <c r="H135" i="5"/>
  <c r="I135" i="5"/>
  <c r="J135" i="5"/>
  <c r="K135" i="5"/>
  <c r="D136" i="5"/>
  <c r="E136" i="5"/>
  <c r="F136" i="5"/>
  <c r="G136" i="5"/>
  <c r="H136" i="5"/>
  <c r="I136" i="5"/>
  <c r="J136" i="5"/>
  <c r="K136" i="5"/>
  <c r="D137" i="5"/>
  <c r="E137" i="5"/>
  <c r="F137" i="5"/>
  <c r="G137" i="5"/>
  <c r="H137" i="5"/>
  <c r="I137" i="5"/>
  <c r="J137" i="5"/>
  <c r="K137" i="5"/>
  <c r="D138" i="5"/>
  <c r="E138" i="5"/>
  <c r="F138" i="5"/>
  <c r="G138" i="5"/>
  <c r="H138" i="5"/>
  <c r="I138" i="5"/>
  <c r="J138" i="5"/>
  <c r="K138" i="5"/>
  <c r="D139" i="5"/>
  <c r="E139" i="5"/>
  <c r="F139" i="5"/>
  <c r="G139" i="5"/>
  <c r="H139" i="5"/>
  <c r="I139" i="5"/>
  <c r="J139" i="5"/>
  <c r="K139" i="5"/>
  <c r="D140" i="5"/>
  <c r="E140" i="5"/>
  <c r="F140" i="5"/>
  <c r="G140" i="5"/>
  <c r="H140" i="5"/>
  <c r="I140" i="5"/>
  <c r="J140" i="5"/>
  <c r="K140" i="5"/>
  <c r="D141" i="5"/>
  <c r="E141" i="5"/>
  <c r="F141" i="5"/>
  <c r="G141" i="5"/>
  <c r="H141" i="5"/>
  <c r="I141" i="5"/>
  <c r="J141" i="5"/>
  <c r="K141" i="5"/>
  <c r="K116" i="5"/>
  <c r="J116" i="5"/>
  <c r="H116" i="5"/>
  <c r="G116" i="5"/>
  <c r="I116" i="5"/>
  <c r="F116" i="5"/>
  <c r="E116" i="5"/>
  <c r="D116" i="5"/>
  <c r="B16" i="6"/>
  <c r="C89" i="5"/>
  <c r="D89" i="5"/>
  <c r="E89" i="5"/>
  <c r="F89" i="5"/>
  <c r="G89" i="5"/>
  <c r="H89" i="5"/>
  <c r="I89" i="5"/>
  <c r="J89" i="5"/>
  <c r="K89" i="5"/>
  <c r="C90" i="5"/>
  <c r="D90" i="5"/>
  <c r="E90" i="5"/>
  <c r="F90" i="5"/>
  <c r="G90" i="5"/>
  <c r="H90" i="5"/>
  <c r="I90" i="5"/>
  <c r="J90" i="5"/>
  <c r="K90" i="5"/>
  <c r="C91" i="5"/>
  <c r="D91" i="5"/>
  <c r="E91" i="5"/>
  <c r="F91" i="5"/>
  <c r="G91" i="5"/>
  <c r="H91" i="5"/>
  <c r="I91" i="5"/>
  <c r="J91" i="5"/>
  <c r="K91" i="5"/>
  <c r="C92" i="5"/>
  <c r="D92" i="5"/>
  <c r="E92" i="5"/>
  <c r="F92" i="5"/>
  <c r="G92" i="5"/>
  <c r="H92" i="5"/>
  <c r="I92" i="5"/>
  <c r="J92" i="5"/>
  <c r="K92" i="5"/>
  <c r="C93" i="5"/>
  <c r="D93" i="5"/>
  <c r="E93" i="5"/>
  <c r="F93" i="5"/>
  <c r="G93" i="5"/>
  <c r="H93" i="5"/>
  <c r="I93" i="5"/>
  <c r="J93" i="5"/>
  <c r="K93" i="5"/>
  <c r="C94" i="5"/>
  <c r="D94" i="5"/>
  <c r="E94" i="5"/>
  <c r="F94" i="5"/>
  <c r="G94" i="5"/>
  <c r="H94" i="5"/>
  <c r="I94" i="5"/>
  <c r="J94" i="5"/>
  <c r="K94" i="5"/>
  <c r="C95" i="5"/>
  <c r="D95" i="5"/>
  <c r="E95" i="5"/>
  <c r="F95" i="5"/>
  <c r="G95" i="5"/>
  <c r="H95" i="5"/>
  <c r="I95" i="5"/>
  <c r="J95" i="5"/>
  <c r="K95" i="5"/>
  <c r="C96" i="5"/>
  <c r="D96" i="5"/>
  <c r="E96" i="5"/>
  <c r="F96" i="5"/>
  <c r="G96" i="5"/>
  <c r="H96" i="5"/>
  <c r="I96" i="5"/>
  <c r="J96" i="5"/>
  <c r="K96" i="5"/>
  <c r="C98" i="5"/>
  <c r="D98" i="5"/>
  <c r="E98" i="5"/>
  <c r="F98" i="5"/>
  <c r="G98" i="5"/>
  <c r="H98" i="5"/>
  <c r="I98" i="5"/>
  <c r="J98" i="5"/>
  <c r="K98" i="5"/>
  <c r="C99" i="5"/>
  <c r="D99" i="5"/>
  <c r="E99" i="5"/>
  <c r="F99" i="5"/>
  <c r="G99" i="5"/>
  <c r="H99" i="5"/>
  <c r="I99" i="5"/>
  <c r="J99" i="5"/>
  <c r="K99" i="5"/>
  <c r="C100" i="5"/>
  <c r="D100" i="5"/>
  <c r="E100" i="5"/>
  <c r="F100" i="5"/>
  <c r="G100" i="5"/>
  <c r="H100" i="5"/>
  <c r="I100" i="5"/>
  <c r="J100" i="5"/>
  <c r="K100" i="5"/>
  <c r="C101" i="5"/>
  <c r="D101" i="5"/>
  <c r="E101" i="5"/>
  <c r="F101" i="5"/>
  <c r="G101" i="5"/>
  <c r="H101" i="5"/>
  <c r="I101" i="5"/>
  <c r="J101" i="5"/>
  <c r="K101" i="5"/>
  <c r="C102" i="5"/>
  <c r="D102" i="5"/>
  <c r="E102" i="5"/>
  <c r="F102" i="5"/>
  <c r="G102" i="5"/>
  <c r="H102" i="5"/>
  <c r="I102" i="5"/>
  <c r="J102" i="5"/>
  <c r="K102" i="5"/>
  <c r="C103" i="5"/>
  <c r="D103" i="5"/>
  <c r="E103" i="5"/>
  <c r="F103" i="5"/>
  <c r="G103" i="5"/>
  <c r="H103" i="5"/>
  <c r="I103" i="5"/>
  <c r="J103" i="5"/>
  <c r="K103" i="5"/>
  <c r="C104" i="5"/>
  <c r="D104" i="5"/>
  <c r="E104" i="5"/>
  <c r="F104" i="5"/>
  <c r="G104" i="5"/>
  <c r="H104" i="5"/>
  <c r="I104" i="5"/>
  <c r="J104" i="5"/>
  <c r="K104" i="5"/>
  <c r="C106" i="5"/>
  <c r="D106" i="5"/>
  <c r="E106" i="5"/>
  <c r="F106" i="5"/>
  <c r="G106" i="5"/>
  <c r="H106" i="5"/>
  <c r="I106" i="5"/>
  <c r="J106" i="5"/>
  <c r="K106" i="5"/>
  <c r="C107" i="5"/>
  <c r="D107" i="5"/>
  <c r="E107" i="5"/>
  <c r="F107" i="5"/>
  <c r="G107" i="5"/>
  <c r="H107" i="5"/>
  <c r="I107" i="5"/>
  <c r="J107" i="5"/>
  <c r="K107" i="5"/>
  <c r="C108" i="5"/>
  <c r="D108" i="5"/>
  <c r="E108" i="5"/>
  <c r="F108" i="5"/>
  <c r="G108" i="5"/>
  <c r="H108" i="5"/>
  <c r="I108" i="5"/>
  <c r="J108" i="5"/>
  <c r="K108" i="5"/>
  <c r="C109" i="5"/>
  <c r="D109" i="5"/>
  <c r="E109" i="5"/>
  <c r="F109" i="5"/>
  <c r="G109" i="5"/>
  <c r="H109" i="5"/>
  <c r="I109" i="5"/>
  <c r="J109" i="5"/>
  <c r="K109" i="5"/>
  <c r="C110" i="5"/>
  <c r="D110" i="5"/>
  <c r="E110" i="5"/>
  <c r="F110" i="5"/>
  <c r="G110" i="5"/>
  <c r="H110" i="5"/>
  <c r="I110" i="5"/>
  <c r="J110" i="5"/>
  <c r="K110" i="5"/>
  <c r="C111" i="5"/>
  <c r="D111" i="5"/>
  <c r="E111" i="5"/>
  <c r="F111" i="5"/>
  <c r="G111" i="5"/>
  <c r="H111" i="5"/>
  <c r="I111" i="5"/>
  <c r="J111" i="5"/>
  <c r="K111" i="5"/>
  <c r="C112" i="5"/>
  <c r="D112" i="5"/>
  <c r="E112" i="5"/>
  <c r="F112" i="5"/>
  <c r="G112" i="5"/>
  <c r="H112" i="5"/>
  <c r="I112" i="5"/>
  <c r="J112" i="5"/>
  <c r="K112" i="5"/>
  <c r="C113" i="5"/>
  <c r="D113" i="5"/>
  <c r="E113" i="5"/>
  <c r="F113" i="5"/>
  <c r="G113" i="5"/>
  <c r="H113" i="5"/>
  <c r="I113" i="5"/>
  <c r="J113" i="5"/>
  <c r="K113" i="5"/>
  <c r="K88" i="5"/>
  <c r="J88" i="5"/>
  <c r="I88" i="5"/>
  <c r="H88" i="5"/>
  <c r="G88" i="5"/>
  <c r="F88" i="5"/>
  <c r="E88" i="5"/>
  <c r="D88" i="5"/>
  <c r="C88" i="5"/>
  <c r="C61" i="5"/>
  <c r="D61" i="5"/>
  <c r="E61" i="5"/>
  <c r="F61" i="5"/>
  <c r="G61" i="5"/>
  <c r="H61" i="5"/>
  <c r="I61" i="5"/>
  <c r="J61" i="5"/>
  <c r="K61" i="5"/>
  <c r="C62" i="5"/>
  <c r="D62" i="5"/>
  <c r="E62" i="5"/>
  <c r="F62" i="5"/>
  <c r="G62" i="5"/>
  <c r="H62" i="5"/>
  <c r="I62" i="5"/>
  <c r="J62" i="5"/>
  <c r="K62" i="5"/>
  <c r="C63" i="5"/>
  <c r="D63" i="5"/>
  <c r="E63" i="5"/>
  <c r="F63" i="5"/>
  <c r="G63" i="5"/>
  <c r="H63" i="5"/>
  <c r="I63" i="5"/>
  <c r="J63" i="5"/>
  <c r="K63" i="5"/>
  <c r="C64" i="5"/>
  <c r="D64" i="5"/>
  <c r="E64" i="5"/>
  <c r="F64" i="5"/>
  <c r="G64" i="5"/>
  <c r="H64" i="5"/>
  <c r="I64" i="5"/>
  <c r="J64" i="5"/>
  <c r="K64" i="5"/>
  <c r="C65" i="5"/>
  <c r="D65" i="5"/>
  <c r="E65" i="5"/>
  <c r="F65" i="5"/>
  <c r="G65" i="5"/>
  <c r="H65" i="5"/>
  <c r="I65" i="5"/>
  <c r="J65" i="5"/>
  <c r="K65" i="5"/>
  <c r="C66" i="5"/>
  <c r="D66" i="5"/>
  <c r="E66" i="5"/>
  <c r="F66" i="5"/>
  <c r="G66" i="5"/>
  <c r="H66" i="5"/>
  <c r="I66" i="5"/>
  <c r="J66" i="5"/>
  <c r="K66" i="5"/>
  <c r="C67" i="5"/>
  <c r="D67" i="5"/>
  <c r="E67" i="5"/>
  <c r="F67" i="5"/>
  <c r="G67" i="5"/>
  <c r="H67" i="5"/>
  <c r="I67" i="5"/>
  <c r="J67" i="5"/>
  <c r="K67" i="5"/>
  <c r="C68" i="5"/>
  <c r="D68" i="5"/>
  <c r="E68" i="5"/>
  <c r="F68" i="5"/>
  <c r="G68" i="5"/>
  <c r="H68" i="5"/>
  <c r="I68" i="5"/>
  <c r="J68" i="5"/>
  <c r="K68" i="5"/>
  <c r="C70" i="5"/>
  <c r="D70" i="5"/>
  <c r="E70" i="5"/>
  <c r="F70" i="5"/>
  <c r="G70" i="5"/>
  <c r="H70" i="5"/>
  <c r="I70" i="5"/>
  <c r="J70" i="5"/>
  <c r="K70" i="5"/>
  <c r="C71" i="5"/>
  <c r="D71" i="5"/>
  <c r="E71" i="5"/>
  <c r="F71" i="5"/>
  <c r="G71" i="5"/>
  <c r="H71" i="5"/>
  <c r="I71" i="5"/>
  <c r="J71" i="5"/>
  <c r="K71" i="5"/>
  <c r="C72" i="5"/>
  <c r="D72" i="5"/>
  <c r="E72" i="5"/>
  <c r="F72" i="5"/>
  <c r="G72" i="5"/>
  <c r="H72" i="5"/>
  <c r="I72" i="5"/>
  <c r="J72" i="5"/>
  <c r="K72" i="5"/>
  <c r="C73" i="5"/>
  <c r="D73" i="5"/>
  <c r="E73" i="5"/>
  <c r="F73" i="5"/>
  <c r="G73" i="5"/>
  <c r="H73" i="5"/>
  <c r="I73" i="5"/>
  <c r="J73" i="5"/>
  <c r="K73" i="5"/>
  <c r="C74" i="5"/>
  <c r="D74" i="5"/>
  <c r="E74" i="5"/>
  <c r="F74" i="5"/>
  <c r="G74" i="5"/>
  <c r="H74" i="5"/>
  <c r="I74" i="5"/>
  <c r="J74" i="5"/>
  <c r="K74" i="5"/>
  <c r="C75" i="5"/>
  <c r="D75" i="5"/>
  <c r="E75" i="5"/>
  <c r="F75" i="5"/>
  <c r="G75" i="5"/>
  <c r="H75" i="5"/>
  <c r="I75" i="5"/>
  <c r="J75" i="5"/>
  <c r="K75" i="5"/>
  <c r="C76" i="5"/>
  <c r="D76" i="5"/>
  <c r="E76" i="5"/>
  <c r="F76" i="5"/>
  <c r="G76" i="5"/>
  <c r="H76" i="5"/>
  <c r="I76" i="5"/>
  <c r="J76" i="5"/>
  <c r="K76" i="5"/>
  <c r="C78" i="5"/>
  <c r="D78" i="5"/>
  <c r="E78" i="5"/>
  <c r="F78" i="5"/>
  <c r="G78" i="5"/>
  <c r="H78" i="5"/>
  <c r="I78" i="5"/>
  <c r="J78" i="5"/>
  <c r="K78" i="5"/>
  <c r="C79" i="5"/>
  <c r="D79" i="5"/>
  <c r="E79" i="5"/>
  <c r="F79" i="5"/>
  <c r="G79" i="5"/>
  <c r="H79" i="5"/>
  <c r="I79" i="5"/>
  <c r="J79" i="5"/>
  <c r="K79" i="5"/>
  <c r="C80" i="5"/>
  <c r="D80" i="5"/>
  <c r="E80" i="5"/>
  <c r="F80" i="5"/>
  <c r="G80" i="5"/>
  <c r="H80" i="5"/>
  <c r="I80" i="5"/>
  <c r="J80" i="5"/>
  <c r="K80" i="5"/>
  <c r="C81" i="5"/>
  <c r="D81" i="5"/>
  <c r="E81" i="5"/>
  <c r="F81" i="5"/>
  <c r="G81" i="5"/>
  <c r="H81" i="5"/>
  <c r="I81" i="5"/>
  <c r="J81" i="5"/>
  <c r="K81" i="5"/>
  <c r="C82" i="5"/>
  <c r="D82" i="5"/>
  <c r="E82" i="5"/>
  <c r="F82" i="5"/>
  <c r="G82" i="5"/>
  <c r="H82" i="5"/>
  <c r="I82" i="5"/>
  <c r="J82" i="5"/>
  <c r="K82" i="5"/>
  <c r="C83" i="5"/>
  <c r="D83" i="5"/>
  <c r="E83" i="5"/>
  <c r="F83" i="5"/>
  <c r="G83" i="5"/>
  <c r="H83" i="5"/>
  <c r="I83" i="5"/>
  <c r="J83" i="5"/>
  <c r="K83" i="5"/>
  <c r="C84" i="5"/>
  <c r="D84" i="5"/>
  <c r="E84" i="5"/>
  <c r="F84" i="5"/>
  <c r="G84" i="5"/>
  <c r="H84" i="5"/>
  <c r="I84" i="5"/>
  <c r="J84" i="5"/>
  <c r="K84" i="5"/>
  <c r="C85" i="5"/>
  <c r="D85" i="5"/>
  <c r="E85" i="5"/>
  <c r="F85" i="5"/>
  <c r="G85" i="5"/>
  <c r="H85" i="5"/>
  <c r="I85" i="5"/>
  <c r="J85" i="5"/>
  <c r="K85" i="5"/>
  <c r="K60" i="5"/>
  <c r="J60" i="5"/>
  <c r="I60" i="5"/>
  <c r="H60" i="5"/>
  <c r="G60" i="5"/>
  <c r="F60" i="5"/>
  <c r="E60" i="5"/>
  <c r="D60" i="5"/>
  <c r="C60" i="5"/>
  <c r="K33" i="5"/>
  <c r="K34" i="5"/>
  <c r="K35" i="5"/>
  <c r="K36" i="5"/>
  <c r="K37" i="5"/>
  <c r="K38" i="5"/>
  <c r="K39" i="5"/>
  <c r="K40" i="5"/>
  <c r="K42" i="5"/>
  <c r="K43" i="5"/>
  <c r="K44" i="5"/>
  <c r="K45" i="5"/>
  <c r="K46" i="5"/>
  <c r="K47" i="5"/>
  <c r="K48" i="5"/>
  <c r="K50" i="5"/>
  <c r="K51" i="5"/>
  <c r="K52" i="5"/>
  <c r="K53" i="5"/>
  <c r="K54" i="5"/>
  <c r="K55" i="5"/>
  <c r="K56" i="5"/>
  <c r="K57" i="5"/>
  <c r="K32" i="5"/>
  <c r="K5" i="5"/>
  <c r="K6" i="5"/>
  <c r="K7" i="5"/>
  <c r="K8" i="5"/>
  <c r="K9" i="5"/>
  <c r="K10" i="5"/>
  <c r="K11" i="5"/>
  <c r="K12" i="5"/>
  <c r="K14" i="5"/>
  <c r="K15" i="5"/>
  <c r="K16" i="5"/>
  <c r="K17" i="5"/>
  <c r="K18" i="5"/>
  <c r="K19" i="5"/>
  <c r="K20" i="5"/>
  <c r="K22" i="5"/>
  <c r="K23" i="5"/>
  <c r="K24" i="5"/>
  <c r="K25" i="5"/>
  <c r="K26" i="5"/>
  <c r="K27" i="5"/>
  <c r="K28" i="5"/>
  <c r="K29" i="5"/>
  <c r="K4" i="5"/>
  <c r="B14" i="6"/>
  <c r="D33" i="5"/>
  <c r="E33" i="5"/>
  <c r="F33" i="5"/>
  <c r="G33" i="5"/>
  <c r="H33" i="5"/>
  <c r="I33" i="5"/>
  <c r="J33" i="5"/>
  <c r="D34" i="5"/>
  <c r="E34" i="5"/>
  <c r="F34" i="5"/>
  <c r="G34" i="5"/>
  <c r="H34" i="5"/>
  <c r="I34" i="5"/>
  <c r="J34" i="5"/>
  <c r="D35" i="5"/>
  <c r="E35" i="5"/>
  <c r="F35" i="5"/>
  <c r="G35" i="5"/>
  <c r="H35" i="5"/>
  <c r="I35" i="5"/>
  <c r="J35" i="5"/>
  <c r="D36" i="5"/>
  <c r="E36" i="5"/>
  <c r="F36" i="5"/>
  <c r="G36" i="5"/>
  <c r="H36" i="5"/>
  <c r="I36" i="5"/>
  <c r="J36" i="5"/>
  <c r="D37" i="5"/>
  <c r="E37" i="5"/>
  <c r="F37" i="5"/>
  <c r="G37" i="5"/>
  <c r="H37" i="5"/>
  <c r="I37" i="5"/>
  <c r="J37" i="5"/>
  <c r="D38" i="5"/>
  <c r="E38" i="5"/>
  <c r="F38" i="5"/>
  <c r="G38" i="5"/>
  <c r="H38" i="5"/>
  <c r="I38" i="5"/>
  <c r="J38" i="5"/>
  <c r="D39" i="5"/>
  <c r="E39" i="5"/>
  <c r="F39" i="5"/>
  <c r="G39" i="5"/>
  <c r="H39" i="5"/>
  <c r="I39" i="5"/>
  <c r="J39" i="5"/>
  <c r="D40" i="5"/>
  <c r="E40" i="5"/>
  <c r="F40" i="5"/>
  <c r="G40" i="5"/>
  <c r="H40" i="5"/>
  <c r="I40" i="5"/>
  <c r="J40" i="5"/>
  <c r="D42" i="5"/>
  <c r="E42" i="5"/>
  <c r="F42" i="5"/>
  <c r="G42" i="5"/>
  <c r="H42" i="5"/>
  <c r="I42" i="5"/>
  <c r="J42" i="5"/>
  <c r="D43" i="5"/>
  <c r="E43" i="5"/>
  <c r="F43" i="5"/>
  <c r="G43" i="5"/>
  <c r="H43" i="5"/>
  <c r="I43" i="5"/>
  <c r="J43" i="5"/>
  <c r="D44" i="5"/>
  <c r="E44" i="5"/>
  <c r="F44" i="5"/>
  <c r="G44" i="5"/>
  <c r="H44" i="5"/>
  <c r="I44" i="5"/>
  <c r="J44" i="5"/>
  <c r="D45" i="5"/>
  <c r="E45" i="5"/>
  <c r="F45" i="5"/>
  <c r="G45" i="5"/>
  <c r="H45" i="5"/>
  <c r="I45" i="5"/>
  <c r="J45" i="5"/>
  <c r="D46" i="5"/>
  <c r="E46" i="5"/>
  <c r="F46" i="5"/>
  <c r="G46" i="5"/>
  <c r="H46" i="5"/>
  <c r="I46" i="5"/>
  <c r="J46" i="5"/>
  <c r="D47" i="5"/>
  <c r="E47" i="5"/>
  <c r="F47" i="5"/>
  <c r="G47" i="5"/>
  <c r="H47" i="5"/>
  <c r="I47" i="5"/>
  <c r="J47" i="5"/>
  <c r="D48" i="5"/>
  <c r="E48" i="5"/>
  <c r="F48" i="5"/>
  <c r="G48" i="5"/>
  <c r="H48" i="5"/>
  <c r="I48" i="5"/>
  <c r="J48" i="5"/>
  <c r="D50" i="5"/>
  <c r="E50" i="5"/>
  <c r="F50" i="5"/>
  <c r="G50" i="5"/>
  <c r="H50" i="5"/>
  <c r="I50" i="5"/>
  <c r="J50" i="5"/>
  <c r="D51" i="5"/>
  <c r="E51" i="5"/>
  <c r="F51" i="5"/>
  <c r="G51" i="5"/>
  <c r="H51" i="5"/>
  <c r="I51" i="5"/>
  <c r="J51" i="5"/>
  <c r="D52" i="5"/>
  <c r="E52" i="5"/>
  <c r="F52" i="5"/>
  <c r="G52" i="5"/>
  <c r="H52" i="5"/>
  <c r="I52" i="5"/>
  <c r="J52" i="5"/>
  <c r="D53" i="5"/>
  <c r="E53" i="5"/>
  <c r="F53" i="5"/>
  <c r="G53" i="5"/>
  <c r="H53" i="5"/>
  <c r="I53" i="5"/>
  <c r="J53" i="5"/>
  <c r="D54" i="5"/>
  <c r="E54" i="5"/>
  <c r="F54" i="5"/>
  <c r="G54" i="5"/>
  <c r="H54" i="5"/>
  <c r="I54" i="5"/>
  <c r="J54" i="5"/>
  <c r="D55" i="5"/>
  <c r="E55" i="5"/>
  <c r="F55" i="5"/>
  <c r="G55" i="5"/>
  <c r="H55" i="5"/>
  <c r="I55" i="5"/>
  <c r="J55" i="5"/>
  <c r="D56" i="5"/>
  <c r="E56" i="5"/>
  <c r="F56" i="5"/>
  <c r="G56" i="5"/>
  <c r="H56" i="5"/>
  <c r="I56" i="5"/>
  <c r="J56" i="5"/>
  <c r="D57" i="5"/>
  <c r="E57" i="5"/>
  <c r="F57" i="5"/>
  <c r="G57" i="5"/>
  <c r="H57" i="5"/>
  <c r="I57" i="5"/>
  <c r="J57" i="5"/>
  <c r="J32" i="5"/>
  <c r="I32" i="5"/>
  <c r="H32" i="5"/>
  <c r="G32" i="5"/>
  <c r="F32" i="5"/>
  <c r="E32" i="5"/>
  <c r="D32" i="5"/>
  <c r="C33" i="5"/>
  <c r="C34" i="5"/>
  <c r="C35" i="5"/>
  <c r="C36" i="5"/>
  <c r="C37" i="5"/>
  <c r="C38" i="5"/>
  <c r="C39" i="5"/>
  <c r="C40" i="5"/>
  <c r="C42" i="5"/>
  <c r="C43" i="5"/>
  <c r="C44" i="5"/>
  <c r="C45" i="5"/>
  <c r="C46" i="5"/>
  <c r="C47" i="5"/>
  <c r="C48" i="5"/>
  <c r="C50" i="5"/>
  <c r="C51" i="5"/>
  <c r="C52" i="5"/>
  <c r="C53" i="5"/>
  <c r="C54" i="5"/>
  <c r="C55" i="5"/>
  <c r="C56" i="5"/>
  <c r="C57" i="5"/>
  <c r="C32" i="5"/>
  <c r="C5" i="8"/>
  <c r="C4" i="8"/>
  <c r="C3" i="8"/>
  <c r="L8" i="8" s="1"/>
  <c r="C2" i="8"/>
  <c r="F3" i="8" s="1"/>
  <c r="J5" i="5"/>
  <c r="J6" i="5"/>
  <c r="J7" i="5"/>
  <c r="J8" i="5"/>
  <c r="J9" i="5"/>
  <c r="J10" i="5"/>
  <c r="J11" i="5"/>
  <c r="J12" i="5"/>
  <c r="J14" i="5"/>
  <c r="J15" i="5"/>
  <c r="J16" i="5"/>
  <c r="J17" i="5"/>
  <c r="J18" i="5"/>
  <c r="J19" i="5"/>
  <c r="J20" i="5"/>
  <c r="J22" i="5"/>
  <c r="J23" i="5"/>
  <c r="J24" i="5"/>
  <c r="J25" i="5"/>
  <c r="J26" i="5"/>
  <c r="J27" i="5"/>
  <c r="J28" i="5"/>
  <c r="J29" i="5"/>
  <c r="I5" i="5"/>
  <c r="I6" i="5"/>
  <c r="I7" i="5"/>
  <c r="I8" i="5"/>
  <c r="I9" i="5"/>
  <c r="I10" i="5"/>
  <c r="I11" i="5"/>
  <c r="I12" i="5"/>
  <c r="I14" i="5"/>
  <c r="I15" i="5"/>
  <c r="I16" i="5"/>
  <c r="I17" i="5"/>
  <c r="I18" i="5"/>
  <c r="I19" i="5"/>
  <c r="I20" i="5"/>
  <c r="I22" i="5"/>
  <c r="I23" i="5"/>
  <c r="I24" i="5"/>
  <c r="I25" i="5"/>
  <c r="I26" i="5"/>
  <c r="I27" i="5"/>
  <c r="I28" i="5"/>
  <c r="I29" i="5"/>
  <c r="J4" i="5"/>
  <c r="I4" i="5"/>
  <c r="H5" i="5"/>
  <c r="H6" i="5"/>
  <c r="H7" i="5"/>
  <c r="H8" i="5"/>
  <c r="H9" i="5"/>
  <c r="H10" i="5"/>
  <c r="H11" i="5"/>
  <c r="H12" i="5"/>
  <c r="H14" i="5"/>
  <c r="H15" i="5"/>
  <c r="H16" i="5"/>
  <c r="H17" i="5"/>
  <c r="H18" i="5"/>
  <c r="H19" i="5"/>
  <c r="H20" i="5"/>
  <c r="H22" i="5"/>
  <c r="H23" i="5"/>
  <c r="H24" i="5"/>
  <c r="H25" i="5"/>
  <c r="H26" i="5"/>
  <c r="H27" i="5"/>
  <c r="H28" i="5"/>
  <c r="H29" i="5"/>
  <c r="H4" i="5"/>
  <c r="G5" i="5"/>
  <c r="G6" i="5"/>
  <c r="G7" i="5"/>
  <c r="G8" i="5"/>
  <c r="G9" i="5"/>
  <c r="G10" i="5"/>
  <c r="G11" i="5"/>
  <c r="G12" i="5"/>
  <c r="G14" i="5"/>
  <c r="G15" i="5"/>
  <c r="G16" i="5"/>
  <c r="G17" i="5"/>
  <c r="G18" i="5"/>
  <c r="G19" i="5"/>
  <c r="G20" i="5"/>
  <c r="G22" i="5"/>
  <c r="G23" i="5"/>
  <c r="G24" i="5"/>
  <c r="G25" i="5"/>
  <c r="G26" i="5"/>
  <c r="G27" i="5"/>
  <c r="G28" i="5"/>
  <c r="G29" i="5"/>
  <c r="F5" i="5"/>
  <c r="F6" i="5"/>
  <c r="F7" i="5"/>
  <c r="F8" i="5"/>
  <c r="F9" i="5"/>
  <c r="F10" i="5"/>
  <c r="F11" i="5"/>
  <c r="F12" i="5"/>
  <c r="F14" i="5"/>
  <c r="F15" i="5"/>
  <c r="F16" i="5"/>
  <c r="F17" i="5"/>
  <c r="F18" i="5"/>
  <c r="F19" i="5"/>
  <c r="F20" i="5"/>
  <c r="F22" i="5"/>
  <c r="F23" i="5"/>
  <c r="F24" i="5"/>
  <c r="F25" i="5"/>
  <c r="F26" i="5"/>
  <c r="F27" i="5"/>
  <c r="F28" i="5"/>
  <c r="F29" i="5"/>
  <c r="G4" i="5"/>
  <c r="F4" i="5"/>
  <c r="E14" i="5"/>
  <c r="E15" i="5"/>
  <c r="E16" i="5"/>
  <c r="E17" i="5"/>
  <c r="E18" i="5"/>
  <c r="E19" i="5"/>
  <c r="E20" i="5"/>
  <c r="E22" i="5"/>
  <c r="E23" i="5"/>
  <c r="E24" i="5"/>
  <c r="E25" i="5"/>
  <c r="E26" i="5"/>
  <c r="E27" i="5"/>
  <c r="E28" i="5"/>
  <c r="E29" i="5"/>
  <c r="E5" i="5"/>
  <c r="E6" i="5"/>
  <c r="E7" i="5"/>
  <c r="E8" i="5"/>
  <c r="E9" i="5"/>
  <c r="E10" i="5"/>
  <c r="E11" i="5"/>
  <c r="E12" i="5"/>
  <c r="E4" i="5"/>
  <c r="D5" i="5"/>
  <c r="D6" i="5"/>
  <c r="D7" i="5"/>
  <c r="D8" i="5"/>
  <c r="D9" i="5"/>
  <c r="D10" i="5"/>
  <c r="D11" i="5"/>
  <c r="D12" i="5"/>
  <c r="D14" i="5"/>
  <c r="D15" i="5"/>
  <c r="D16" i="5"/>
  <c r="D17" i="5"/>
  <c r="D18" i="5"/>
  <c r="D19" i="5"/>
  <c r="D20" i="5"/>
  <c r="D22" i="5"/>
  <c r="D23" i="5"/>
  <c r="D24" i="5"/>
  <c r="D25" i="5"/>
  <c r="D26" i="5"/>
  <c r="D27" i="5"/>
  <c r="D28" i="5"/>
  <c r="D29" i="5"/>
  <c r="D4" i="5"/>
  <c r="F4" i="8" l="1"/>
  <c r="C8" i="8"/>
  <c r="G8" i="8"/>
  <c r="C23" i="5"/>
  <c r="C24" i="5"/>
  <c r="C25" i="5"/>
  <c r="C26" i="5"/>
  <c r="C27" i="5"/>
  <c r="C28" i="5"/>
  <c r="C29" i="5"/>
  <c r="C22" i="5"/>
  <c r="C15" i="5"/>
  <c r="C16" i="5"/>
  <c r="C17" i="5"/>
  <c r="C18" i="5"/>
  <c r="C19" i="5"/>
  <c r="C20" i="5"/>
  <c r="C14" i="5"/>
  <c r="C5" i="5"/>
  <c r="C6" i="5"/>
  <c r="C7" i="5"/>
  <c r="C8" i="5"/>
  <c r="C9" i="5"/>
  <c r="C10" i="5"/>
  <c r="C11" i="5"/>
  <c r="C12" i="5"/>
  <c r="C4" i="5"/>
  <c r="H3" i="6"/>
  <c r="G2" i="6"/>
  <c r="C34" i="8"/>
  <c r="G14" i="8"/>
  <c r="D34" i="8" l="1"/>
  <c r="H14" i="8"/>
  <c r="G31" i="8"/>
  <c r="G12" i="8"/>
  <c r="G9" i="8"/>
  <c r="C12" i="8"/>
  <c r="G24" i="8"/>
  <c r="C23" i="8"/>
  <c r="C22" i="8"/>
  <c r="C27" i="8"/>
  <c r="G16" i="8"/>
  <c r="G17" i="8"/>
  <c r="G10" i="8"/>
  <c r="C33" i="8"/>
  <c r="G11" i="8"/>
  <c r="C13" i="8"/>
  <c r="C29" i="8"/>
  <c r="C19" i="8"/>
  <c r="G23" i="8"/>
  <c r="G13" i="8"/>
  <c r="C30" i="8"/>
  <c r="C11" i="8"/>
  <c r="G27" i="8"/>
  <c r="C17" i="8"/>
  <c r="C21" i="8"/>
  <c r="G15" i="8"/>
  <c r="G34" i="8"/>
  <c r="G28" i="8"/>
  <c r="C15" i="8"/>
  <c r="G21" i="8"/>
  <c r="G29" i="8"/>
  <c r="C16" i="8"/>
  <c r="C31" i="8"/>
  <c r="G30" i="8"/>
  <c r="C28" i="8"/>
  <c r="C24" i="8"/>
  <c r="G32" i="8"/>
  <c r="C32" i="8"/>
  <c r="G25" i="8"/>
  <c r="G19" i="8"/>
  <c r="G20" i="8"/>
  <c r="C14" i="8"/>
  <c r="G22" i="8"/>
  <c r="G33" i="8"/>
  <c r="C25" i="8"/>
  <c r="C20" i="8"/>
  <c r="C10" i="8"/>
  <c r="C9" i="8"/>
  <c r="D12" i="8" l="1"/>
  <c r="D23" i="8"/>
  <c r="L12" i="8"/>
  <c r="M12" i="8" s="1"/>
  <c r="H9" i="6" s="1"/>
  <c r="J9" i="6" s="1"/>
  <c r="H12" i="8"/>
  <c r="H23" i="8"/>
  <c r="L23" i="8"/>
  <c r="M23" i="8" s="1"/>
  <c r="H20" i="6" s="1"/>
  <c r="J20" i="6" s="1"/>
  <c r="D28" i="8"/>
  <c r="D27" i="8"/>
  <c r="H27" i="8"/>
  <c r="L27" i="8"/>
  <c r="M27" i="8" s="1"/>
  <c r="H24" i="6" s="1"/>
  <c r="J24" i="6" s="1"/>
  <c r="D20" i="8"/>
  <c r="H29" i="8"/>
  <c r="L29" i="8"/>
  <c r="M29" i="8" s="1"/>
  <c r="H26" i="6" s="1"/>
  <c r="J26" i="6" s="1"/>
  <c r="H15" i="8"/>
  <c r="L15" i="8"/>
  <c r="M15" i="8" s="1"/>
  <c r="H12" i="6" s="1"/>
  <c r="J12" i="6" s="1"/>
  <c r="H31" i="8"/>
  <c r="L31" i="8"/>
  <c r="M31" i="8" s="1"/>
  <c r="H28" i="6" s="1"/>
  <c r="J28" i="6" s="1"/>
  <c r="H20" i="8"/>
  <c r="L20" i="8"/>
  <c r="M20" i="8" s="1"/>
  <c r="H17" i="6" s="1"/>
  <c r="J17" i="6" s="1"/>
  <c r="H11" i="8"/>
  <c r="L11" i="8"/>
  <c r="M11" i="8" s="1"/>
  <c r="H8" i="6" s="1"/>
  <c r="J8" i="6" s="1"/>
  <c r="D19" i="8"/>
  <c r="L34" i="8"/>
  <c r="M34" i="8" s="1"/>
  <c r="H31" i="6" s="1"/>
  <c r="J31" i="6" s="1"/>
  <c r="H34" i="8"/>
  <c r="D33" i="8"/>
  <c r="D17" i="8"/>
  <c r="D10" i="8"/>
  <c r="D11" i="8"/>
  <c r="L10" i="8"/>
  <c r="M10" i="8" s="1"/>
  <c r="H7" i="6" s="1"/>
  <c r="J7" i="6" s="1"/>
  <c r="H10" i="8"/>
  <c r="D22" i="8"/>
  <c r="D29" i="8"/>
  <c r="L25" i="8"/>
  <c r="M25" i="8" s="1"/>
  <c r="H22" i="6" s="1"/>
  <c r="J22" i="6" s="1"/>
  <c r="H25" i="8"/>
  <c r="D14" i="8"/>
  <c r="L14" i="8"/>
  <c r="M14" i="8" s="1"/>
  <c r="H11" i="6" s="1"/>
  <c r="J11" i="6" s="1"/>
  <c r="L30" i="8"/>
  <c r="M30" i="8" s="1"/>
  <c r="H27" i="6" s="1"/>
  <c r="J27" i="6" s="1"/>
  <c r="H30" i="8"/>
  <c r="H17" i="8"/>
  <c r="L17" i="8"/>
  <c r="M17" i="8" s="1"/>
  <c r="H14" i="6" s="1"/>
  <c r="J14" i="6" s="1"/>
  <c r="H32" i="8"/>
  <c r="L32" i="8"/>
  <c r="M32" i="8" s="1"/>
  <c r="H29" i="6" s="1"/>
  <c r="J29" i="6" s="1"/>
  <c r="L33" i="8"/>
  <c r="M33" i="8" s="1"/>
  <c r="H30" i="6" s="1"/>
  <c r="J30" i="6" s="1"/>
  <c r="H33" i="8"/>
  <c r="D21" i="8"/>
  <c r="D30" i="8"/>
  <c r="D13" i="8"/>
  <c r="D9" i="8"/>
  <c r="D16" i="8"/>
  <c r="D24" i="8"/>
  <c r="D25" i="8"/>
  <c r="H19" i="8"/>
  <c r="L19" i="8"/>
  <c r="M19" i="8" s="1"/>
  <c r="H16" i="6" s="1"/>
  <c r="J16" i="6" s="1"/>
  <c r="D32" i="8"/>
  <c r="H9" i="8"/>
  <c r="L9" i="8"/>
  <c r="M9" i="8" s="1"/>
  <c r="H6" i="6" s="1"/>
  <c r="J6" i="6" s="1"/>
  <c r="L24" i="8"/>
  <c r="M24" i="8" s="1"/>
  <c r="H21" i="6" s="1"/>
  <c r="J21" i="6" s="1"/>
  <c r="H24" i="8"/>
  <c r="L21" i="8"/>
  <c r="M21" i="8" s="1"/>
  <c r="H18" i="6" s="1"/>
  <c r="J18" i="6" s="1"/>
  <c r="H21" i="8"/>
  <c r="D15" i="8"/>
  <c r="H16" i="8"/>
  <c r="L16" i="8"/>
  <c r="M16" i="8" s="1"/>
  <c r="H13" i="6" s="1"/>
  <c r="J13" i="6" s="1"/>
  <c r="D31" i="8"/>
  <c r="L28" i="8"/>
  <c r="M28" i="8" s="1"/>
  <c r="H25" i="6" s="1"/>
  <c r="J25" i="6" s="1"/>
  <c r="H28" i="8"/>
  <c r="L22" i="8"/>
  <c r="M22" i="8" s="1"/>
  <c r="H19" i="6" s="1"/>
  <c r="J19" i="6" s="1"/>
  <c r="H22" i="8"/>
  <c r="L13" i="8"/>
  <c r="M13" i="8" s="1"/>
  <c r="H10" i="6" s="1"/>
  <c r="J10" i="6" s="1"/>
  <c r="H1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CFN</author>
  </authors>
  <commentList>
    <comment ref="U29" authorId="0" shapeId="0" xr:uid="{00000000-0006-0000-0200-000001000000}">
      <text>
        <r>
          <rPr>
            <sz val="8"/>
            <color indexed="81"/>
            <rFont val="Tahoma"/>
            <family val="2"/>
          </rPr>
          <t xml:space="preserve">Opgjort i olieækvivalenter
</t>
        </r>
      </text>
    </comment>
    <comment ref="U62" authorId="0" shapeId="0" xr:uid="{00000000-0006-0000-0200-000002000000}">
      <text>
        <r>
          <rPr>
            <sz val="8"/>
            <color indexed="81"/>
            <rFont val="Tahoma"/>
            <family val="2"/>
          </rPr>
          <t xml:space="preserve">Opgjort i olieækvivalenter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 Guldager Simonsen</author>
  </authors>
  <commentList>
    <comment ref="B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Energinet.dk:</t>
        </r>
        <r>
          <rPr>
            <sz val="9"/>
            <color indexed="81"/>
            <rFont val="Tahoma"/>
            <family val="2"/>
          </rPr>
          <t xml:space="preserve">
Vi anbefaler at du benytter 125%-metoden. 
Hvis du laver opgørelser for både el- og fjernvarmeforbrug, bør du benytte samme opgørelsesmetode til begge opgørelser.
For en beskrivelse af hvad allokeringsmetoder er, se venligst fanebladet "Vejledning".
</t>
        </r>
      </text>
    </comment>
    <comment ref="B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Energinet.dk:</t>
        </r>
        <r>
          <rPr>
            <sz val="9"/>
            <color indexed="81"/>
            <rFont val="Tahoma"/>
            <family val="2"/>
          </rPr>
          <t xml:space="preserve">
Fra og med 2010 er der kun én samlet opgørelse for hele Danmark. Der er derfor ingen forskel på deklarationen for Øst- hhv. Vestdanmark fra 2010 og frem.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Energinet.dk:
</t>
        </r>
        <r>
          <rPr>
            <sz val="9"/>
            <color indexed="81"/>
            <rFont val="Tahoma"/>
            <family val="2"/>
          </rPr>
          <t>Hvis du ikke kender tabet i dit lokale distributionsnet, kan du bruge en gennemsnitsværdi på 5%</t>
        </r>
      </text>
    </comment>
  </commentList>
</comments>
</file>

<file path=xl/sharedStrings.xml><?xml version="1.0" encoding="utf-8"?>
<sst xmlns="http://schemas.openxmlformats.org/spreadsheetml/2006/main" count="790" uniqueCount="170">
  <si>
    <t>Emissioner til luft g/kWh</t>
  </si>
  <si>
    <r>
      <t>CO</t>
    </r>
    <r>
      <rPr>
        <vertAlign val="subscript"/>
        <sz val="10"/>
        <rFont val="TheSans-Plain"/>
        <family val="2"/>
      </rPr>
      <t>2</t>
    </r>
    <r>
      <rPr>
        <sz val="10"/>
        <rFont val="TheSans-Plain"/>
        <family val="2"/>
      </rPr>
      <t xml:space="preserve"> (Kuldioxid - drivhusgas)</t>
    </r>
  </si>
  <si>
    <r>
      <t>CH</t>
    </r>
    <r>
      <rPr>
        <vertAlign val="subscript"/>
        <sz val="10"/>
        <rFont val="TheSans-Plain"/>
        <family val="2"/>
      </rPr>
      <t>4</t>
    </r>
    <r>
      <rPr>
        <sz val="10"/>
        <rFont val="TheSans-Plain"/>
        <family val="2"/>
      </rPr>
      <t xml:space="preserve"> (Metan - drivhusgas)</t>
    </r>
  </si>
  <si>
    <r>
      <t>N</t>
    </r>
    <r>
      <rPr>
        <vertAlign val="subscript"/>
        <sz val="10"/>
        <rFont val="TheSans-Plain"/>
        <family val="2"/>
      </rPr>
      <t>2</t>
    </r>
    <r>
      <rPr>
        <sz val="10"/>
        <rFont val="TheSans-Plain"/>
        <family val="2"/>
      </rPr>
      <t>O (Lattergas - drivhusgas)</t>
    </r>
  </si>
  <si>
    <r>
      <t>Drivhusgasser i alt (CO</t>
    </r>
    <r>
      <rPr>
        <vertAlign val="subscript"/>
        <sz val="10"/>
        <rFont val="TheSans-Plain"/>
        <family val="2"/>
      </rPr>
      <t>2</t>
    </r>
    <r>
      <rPr>
        <sz val="10"/>
        <rFont val="TheSans-Plain"/>
        <family val="2"/>
      </rPr>
      <t>-ækvivalenter)</t>
    </r>
  </si>
  <si>
    <r>
      <t>SO</t>
    </r>
    <r>
      <rPr>
        <vertAlign val="subscript"/>
        <sz val="10"/>
        <rFont val="TheSans-Plain"/>
        <family val="2"/>
      </rPr>
      <t>2</t>
    </r>
    <r>
      <rPr>
        <sz val="10"/>
        <rFont val="TheSans-Plain"/>
        <family val="2"/>
      </rPr>
      <t xml:space="preserve"> (Svovldioxid)</t>
    </r>
  </si>
  <si>
    <r>
      <t>NO</t>
    </r>
    <r>
      <rPr>
        <vertAlign val="subscript"/>
        <sz val="10"/>
        <rFont val="TheSans-Plain"/>
        <family val="2"/>
      </rPr>
      <t>x</t>
    </r>
    <r>
      <rPr>
        <sz val="10"/>
        <rFont val="TheSans-Plain"/>
        <family val="2"/>
      </rPr>
      <t xml:space="preserve"> (Kvælstofilter)</t>
    </r>
  </si>
  <si>
    <t>CO (Kulilte)</t>
  </si>
  <si>
    <t>NMVOC (Uforbrændte kulbrinter)</t>
  </si>
  <si>
    <t>Partikler</t>
  </si>
  <si>
    <t>Restprodukter g/kWh</t>
  </si>
  <si>
    <t>Kulflyveaske</t>
  </si>
  <si>
    <t>Kulslagge</t>
  </si>
  <si>
    <t>Afsvovlingsprodukter</t>
  </si>
  <si>
    <t>Slagge (affaldsforbrænding)</t>
  </si>
  <si>
    <t>RGA (røggasaffald)</t>
  </si>
  <si>
    <t>Bioaske</t>
  </si>
  <si>
    <t>Radioaktivt affald</t>
  </si>
  <si>
    <t>Brændsler g/kWh</t>
  </si>
  <si>
    <t>Kul</t>
  </si>
  <si>
    <t>Olie</t>
  </si>
  <si>
    <t>Naturgas</t>
  </si>
  <si>
    <t>Biobrændsler</t>
  </si>
  <si>
    <t>Affald</t>
  </si>
  <si>
    <t>Atomkraft (mg uran)</t>
  </si>
  <si>
    <t>Brunkul</t>
  </si>
  <si>
    <t>Øvrigt brændsel (olieækvivalent)</t>
  </si>
  <si>
    <t>-</t>
  </si>
  <si>
    <t xml:space="preserve">Miljødeklaration for el 
leveret til forbrug </t>
  </si>
  <si>
    <t xml:space="preserve"> </t>
  </si>
  <si>
    <t>Danmark</t>
  </si>
  <si>
    <t>Vest- danmark:</t>
  </si>
  <si>
    <t>Øst- 
danmark:</t>
  </si>
  <si>
    <t>125 %-metoden</t>
  </si>
  <si>
    <t>200 %-metoden</t>
  </si>
  <si>
    <t>Energi-indholdsmetoden</t>
  </si>
  <si>
    <t>Energi-kvalitetsmetoden</t>
  </si>
  <si>
    <t xml:space="preserve">Af hensyn til elkunder og virksomheder, der har behov for at kunne sammenligne miljøpåvirkningerne ved elforbrug med andre virksomheder eller miljødeklarationer, der ikke anvender 125 % -metoden, </t>
  </si>
  <si>
    <t>Allokeringsmetode mellem el og varme:</t>
  </si>
  <si>
    <t>Historiske miljødeklarationer for 2004-2009:</t>
  </si>
  <si>
    <t>Indregning af distributionstab:</t>
  </si>
  <si>
    <r>
      <t xml:space="preserve">Vejledning til regnearket </t>
    </r>
    <r>
      <rPr>
        <b/>
        <i/>
        <sz val="12"/>
        <rFont val="Arial"/>
        <family val="2"/>
      </rPr>
      <t>Miljødeklarationer</t>
    </r>
  </si>
  <si>
    <r>
      <t>Elforbruget i Danmark kan i den forbindelse relativt præcist fordeles med 60 % i Vestdanmark og 40 % i Østdanmark. Dvs. en dansk deklaration kan beregnes således (med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som eksempel):</t>
    </r>
  </si>
  <si>
    <r>
      <t xml:space="preserve">I regnearket </t>
    </r>
    <r>
      <rPr>
        <i/>
        <sz val="10"/>
        <rFont val="Arial"/>
        <family val="2"/>
      </rPr>
      <t xml:space="preserve">Miljødeklarationer </t>
    </r>
    <r>
      <rPr>
        <sz val="10"/>
        <rFont val="Arial"/>
        <family val="2"/>
      </rPr>
      <t>er miljødeklarationerne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opgjort for den el, der aftages fra transmissionsnettet. Det vil sige, at energitabet i transmissionsnettet allerede er indregnet.</t>
    </r>
  </si>
  <si>
    <r>
      <t>CO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>, Danmark = 0,60*CO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>, vest + 0,40*CO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, øst </t>
    </r>
  </si>
  <si>
    <r>
      <t>CO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>, an forbruger = CO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>, inkl. transmissionstab/0,95</t>
    </r>
  </si>
  <si>
    <r>
      <t xml:space="preserve">Energistyrelsen har til udarbejdelsen af miljødeklarationen for el anbefalet Energinet.dk at benytte </t>
    </r>
    <r>
      <rPr>
        <b/>
        <sz val="10"/>
        <rFont val="Arial"/>
        <family val="2"/>
      </rPr>
      <t>125 %-metoden</t>
    </r>
    <r>
      <rPr>
        <sz val="10"/>
        <rFont val="Arial"/>
        <family val="2"/>
      </rPr>
      <t xml:space="preserve"> til fordeling af miljøpåvirkningerne mellem el og varme. Metoden tager udgangspunkt </t>
    </r>
  </si>
  <si>
    <t>i den såkaldte varmevirkningsgradsmetode, hvor det antages, at varmen er produceret med en virkningsgrad (effektivitet ved omsætning af brændslet til varme) på 125 %.</t>
  </si>
  <si>
    <r>
      <t xml:space="preserve">offentliggør Energinet.dk også miljødeklarationer for el beregnet efter </t>
    </r>
    <r>
      <rPr>
        <b/>
        <sz val="10"/>
        <rFont val="Arial"/>
        <family val="2"/>
      </rPr>
      <t>200 %-metoden</t>
    </r>
    <r>
      <rPr>
        <sz val="10"/>
        <rFont val="Arial"/>
        <family val="2"/>
      </rPr>
      <t xml:space="preserve"> samt to andre hyppigt anvendte metoder: </t>
    </r>
    <r>
      <rPr>
        <b/>
        <sz val="10"/>
        <rFont val="Arial"/>
        <family val="2"/>
      </rPr>
      <t xml:space="preserve">energi-indholdsmetoden </t>
    </r>
    <r>
      <rPr>
        <sz val="10"/>
        <rFont val="Arial"/>
        <family val="2"/>
      </rPr>
      <t xml:space="preserve">og </t>
    </r>
    <r>
      <rPr>
        <b/>
        <sz val="10"/>
        <rFont val="Arial"/>
        <family val="2"/>
      </rPr>
      <t>energikvalitetsmetoden.</t>
    </r>
  </si>
  <si>
    <t xml:space="preserve">at udvide grupperingen (trykke på +) nederst til venstre. </t>
  </si>
  <si>
    <t>Tre væsentlige forhold ved opgørelsen af miljøbelastningen ved elforbrug er beskrevet nedenfor:</t>
  </si>
  <si>
    <r>
      <t xml:space="preserve">Regnearket </t>
    </r>
    <r>
      <rPr>
        <i/>
        <sz val="10"/>
        <rFont val="Arial"/>
        <family val="2"/>
      </rPr>
      <t>Miljødeklarationer</t>
    </r>
    <r>
      <rPr>
        <sz val="10"/>
        <rFont val="Arial"/>
        <family val="2"/>
      </rPr>
      <t xml:space="preserve"> viser som udgangspunkt miljødeklarationen ud fra 125 %-metoden. Miljødeklarationer efter de andre allokeringsmetoder er skjulte i regnearket, men kan findes ved </t>
    </r>
  </si>
  <si>
    <t>Østdanmark omfatter af Sjælland, Lolland-Falster, Bornholm og tilhørende øer.</t>
  </si>
  <si>
    <t xml:space="preserve">Energinet.dk har i de foregående år beregnet to danske miljødeklarationer for el: én for Østdanmark og én for Vestdanmark. Vestdanmark omfatter her Jylland, Fyn og tilhørende øer, mens  </t>
  </si>
  <si>
    <r>
      <t>, mens data for Vestdanmark er skrevet med rød skriftfarve.</t>
    </r>
    <r>
      <rPr>
        <sz val="10"/>
        <rFont val="Arial"/>
        <family val="2"/>
      </rPr>
      <t xml:space="preserve"> OBS! Miljødeklarationer opgjort efter energiindholdsmetoden og energikvalitetsmetoden er kun tilgængelige for perioden 2005-2010.</t>
    </r>
  </si>
  <si>
    <t>Hvis I som virksomhed gerne vil følge udviklingen i miljøbelastningen fra jeres elforbrug over en årrække, anbefaler Energinet.dk følgende fremgangsmåde:</t>
  </si>
  <si>
    <t>Alternativt  - fx hvis virksomheden har et elforbrug i både Øst- og Vestdanmark - kan de historiske miljødeklarationer for 2004-2009 baseres på et vægtet gennemsnit af de øst- og vestdanske deklarationer.</t>
  </si>
  <si>
    <r>
      <t xml:space="preserve">Elnettet i Danmark er opdelt i et transmissionsnet og et distributionsnet. Miljødeklarationen skal korrigeres for tabet i </t>
    </r>
    <r>
      <rPr>
        <b/>
        <sz val="10"/>
        <rFont val="Arial"/>
        <family val="2"/>
      </rPr>
      <t>både</t>
    </r>
    <r>
      <rPr>
        <sz val="10"/>
        <rFont val="Arial"/>
        <family val="2"/>
      </rPr>
      <t xml:space="preserve"> transmissions- og distributionsnettet. </t>
    </r>
  </si>
  <si>
    <t>Alle forbrugere aftager imidlertid el fra distributionsnettet. Energitabet i distributionsnettet varierer geografisk, og der kan være markant forskel mellem netvirksomheder, der</t>
  </si>
  <si>
    <t>fortrinsvis forsyner byområder eller landdistrikter.</t>
  </si>
  <si>
    <t>Energinet.dk anbefaler, at virksomheder korrigerer for nettabet i distributionsnettet ved at indhente oplysninger om nettabets størrelse fra det aktuelle netselskab. Hvis oplysningerne ikke kan</t>
  </si>
  <si>
    <t>fremskaffes, foreslår Energinet.dk, at der anvendes en gennemsnitsværdi på 5 %.</t>
  </si>
  <si>
    <t>NB! Deklarationerne er baseret på 125 % metoden og er opgjort inkl. transmissionstab. For indregning af distributionstab - se Retningslinjer for udarbejdelsen af miljødeklarationen for el.</t>
  </si>
  <si>
    <t>NB! Deklarationerne er baseret på 200 % metoden og er opgjort inkl. transmissionstab. For indregning af distributionstab - se Retningslinjer for udarbejdelsen af miljødeklarationen for el.</t>
  </si>
  <si>
    <t>NB! Deklarationerne er baseret på energi-indholdsmetoden og er opgjort inkl. transmissionstab. For indregning af distributionstab - se Retningslinjer for udarbejdelsen af miljødeklarationen for el.</t>
  </si>
  <si>
    <t>NB! Deklarationerne er baseret på energi-kvalitetsmetoden og er opgjort inkl. transmissionstab. For indregning af distributionstab - se Retningslinjer for udarbejdelsen af miljødeklarationen for el.</t>
  </si>
  <si>
    <t xml:space="preserve">Med etableringen af jævnstrømsforbindelsen over Storebælt i 2010 har Energinet.dk valgt kun at beregne én samlet miljødeklaration for Danmark fra og med 2010. </t>
  </si>
  <si>
    <r>
      <t xml:space="preserve">Fra og med 2010 findes således kun én dansk miljødeklaration, mens der for årene 2004-2009 findes separate miljødeklarationer for Øst- og Vestdanmark. </t>
    </r>
    <r>
      <rPr>
        <sz val="10"/>
        <color indexed="12"/>
        <rFont val="Arial"/>
        <family val="2"/>
      </rPr>
      <t>Data for Østdanmark er skrevet med blå skriftfarve</t>
    </r>
    <r>
      <rPr>
        <sz val="10"/>
        <rFont val="Arial"/>
        <family val="2"/>
      </rPr>
      <t/>
    </r>
  </si>
  <si>
    <r>
      <t xml:space="preserve">Miljøbelastningen fra elforbruget baseres dels på den danske miljødeklaration fra og med 2010 og dels miljødeklarationer for </t>
    </r>
    <r>
      <rPr>
        <b/>
        <sz val="10"/>
        <rFont val="Arial"/>
        <family val="2"/>
      </rPr>
      <t>enten</t>
    </r>
    <r>
      <rPr>
        <sz val="10"/>
        <rFont val="Arial"/>
        <family val="2"/>
      </rPr>
      <t xml:space="preserve"> Øst- og Vestdanmark for de tidligere år.</t>
    </r>
  </si>
  <si>
    <r>
      <t xml:space="preserve">Indregning af et distributionstab på 5 % udføres ved at dividere værdierne i regnearket </t>
    </r>
    <r>
      <rPr>
        <i/>
        <sz val="10"/>
        <rFont val="Arial"/>
        <family val="2"/>
      </rPr>
      <t>Miljødeklarationer</t>
    </r>
    <r>
      <rPr>
        <sz val="10"/>
        <rFont val="Arial"/>
        <family val="2"/>
      </rPr>
      <t xml:space="preserve"> med en faktor 0,95, som vist nedenfor med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som eksempel:</t>
    </r>
  </si>
  <si>
    <t>Brændselsfordeling af elforbrug</t>
  </si>
  <si>
    <t>Brændselsfordeling</t>
  </si>
  <si>
    <t xml:space="preserve">Atomkraft </t>
  </si>
  <si>
    <t>Kul og brunkul</t>
  </si>
  <si>
    <t>Vind, vand og sol</t>
  </si>
  <si>
    <t>Affald, biomasse og biogas</t>
  </si>
  <si>
    <t>Energikvalitetsmetoden</t>
  </si>
  <si>
    <t>Østdanmark</t>
  </si>
  <si>
    <t>200%-metoden</t>
  </si>
  <si>
    <t>Vestdanmark</t>
  </si>
  <si>
    <t>125%-metoden</t>
  </si>
  <si>
    <t>Opgørelsesmetode</t>
  </si>
  <si>
    <t>Område</t>
  </si>
  <si>
    <t>Årstal</t>
  </si>
  <si>
    <t>Emissioner til luft</t>
  </si>
  <si>
    <t>Vælg opgørelsesår</t>
  </si>
  <si>
    <t>Vælg område</t>
  </si>
  <si>
    <t>Indtast tab i distributionsnettet</t>
  </si>
  <si>
    <t>Indtast dit forbrug</t>
  </si>
  <si>
    <t>kWh</t>
  </si>
  <si>
    <t>Restprodukter</t>
  </si>
  <si>
    <t>Brændsler</t>
  </si>
  <si>
    <t>g/kWh</t>
  </si>
  <si>
    <t>Total</t>
  </si>
  <si>
    <t>125-øst</t>
  </si>
  <si>
    <t>125-vest</t>
  </si>
  <si>
    <t>Metode</t>
  </si>
  <si>
    <t>År</t>
  </si>
  <si>
    <t>Dist.tab</t>
  </si>
  <si>
    <t>Øst</t>
  </si>
  <si>
    <t>Vest</t>
  </si>
  <si>
    <t>200-øst</t>
  </si>
  <si>
    <t>200-vest</t>
  </si>
  <si>
    <t>Energikval-øst</t>
  </si>
  <si>
    <t>Energikval-vest</t>
  </si>
  <si>
    <t>Energiindhold-øst</t>
  </si>
  <si>
    <t>Energiindhold-vest</t>
  </si>
  <si>
    <t>Opslagstabeller til opslag</t>
  </si>
  <si>
    <t>Øst125</t>
  </si>
  <si>
    <t>Vest125</t>
  </si>
  <si>
    <t>Øst200</t>
  </si>
  <si>
    <t>Vest200</t>
  </si>
  <si>
    <t>EnKvalØst</t>
  </si>
  <si>
    <t>EnKvalVest</t>
  </si>
  <si>
    <t>EnIndholdØst</t>
  </si>
  <si>
    <t>EnIndholdVest</t>
  </si>
  <si>
    <t>m. dist tab</t>
  </si>
  <si>
    <t>Total (kg)</t>
  </si>
  <si>
    <t>Beregner:</t>
  </si>
  <si>
    <t xml:space="preserve">Fra og med deklarationen for 2012 er der inkluderet en beregner i regnearket. Her kan du indtaste dit forbrug og få en direkte opgørelse af dine emissioner og de brændsler, </t>
  </si>
  <si>
    <t>der er brugt til at producere den strøm du har brugt i det pågældende år.</t>
  </si>
  <si>
    <t>Det er i beregneren muligt at indtaste tabet i dit lokale distributionsnet, hvis et sådant kendes. Ellers anbefales det at bruge en gennemsnitsværdi på 5 %</t>
  </si>
  <si>
    <t>Se mere under "Indregning af distributionstab" længere nede på denne side</t>
  </si>
  <si>
    <r>
      <t xml:space="preserve">Atomkraft (mg uran) </t>
    </r>
    <r>
      <rPr>
        <b/>
        <sz val="10"/>
        <rFont val="TheSans-Plain"/>
      </rPr>
      <t>(total i gram)</t>
    </r>
  </si>
  <si>
    <t xml:space="preserve">Hvis der vælges en opgørelse for "Danmark" (øst+vest) før 2010, vil deklarationen blive beregnet som nævnt under punktet "Historiske miljødeklarationer" med en vægtning hvor deklarationen fordeles, </t>
  </si>
  <si>
    <t>med 60 % på den vestdanske og 40 % på den østdanske deklaration.</t>
  </si>
  <si>
    <t>Vælg allokeringsmetode</t>
  </si>
  <si>
    <t>Størstedelen af den danske elproduktion sker på værker med samproduktion af el og varme, ved beregningen af miljødeklarationen for el, er det derfor nødvendigt at fordele</t>
  </si>
  <si>
    <t xml:space="preserve">brændselsforbrug og emissioner fra kraftvarmeanlæg mellem el og varme. Dette sker ved hjælp af en allokeringsmetode. For nærmere beskrivelse af de enkelte allokeringsmetoder, se venligst </t>
  </si>
  <si>
    <t>dokumentet "Metode og datagrundlag for Miljørapport" som kan findes i højre side under "Læs mere" her:</t>
  </si>
  <si>
    <t>Link</t>
  </si>
  <si>
    <t>Hvis du finder fejl eller mangler i beregneren, eller har forbedringsforslag/ønsker</t>
  </si>
  <si>
    <t>må du meget gerne sende en mail til</t>
  </si>
  <si>
    <t>NB! Se flere metoder ved at scrolle ned</t>
  </si>
  <si>
    <t>Vind</t>
  </si>
  <si>
    <t>Vand</t>
  </si>
  <si>
    <t>Sol</t>
  </si>
  <si>
    <t>Mængder indsamles ikke</t>
  </si>
  <si>
    <t>energidata@energinet.dk</t>
  </si>
  <si>
    <t>Hovedtotal</t>
  </si>
  <si>
    <t>Biomasse</t>
  </si>
  <si>
    <t>Solceller</t>
  </si>
  <si>
    <t>Vandkraft</t>
  </si>
  <si>
    <t>Vindkraft</t>
  </si>
  <si>
    <t>N.A.</t>
  </si>
  <si>
    <r>
      <t>Realized - mio. tonne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/year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</si>
  <si>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-intensity - g/kWh</t>
    </r>
  </si>
  <si>
    <t>Data om Dansk elproduktion</t>
  </si>
  <si>
    <t>Produktion GWh</t>
  </si>
  <si>
    <t>CO2 emission</t>
  </si>
  <si>
    <t>Ved forbrug af 1 kWh fremkommer</t>
  </si>
  <si>
    <t>Emissioner til luften</t>
  </si>
  <si>
    <t>Radioaktivt affald (mg)</t>
  </si>
  <si>
    <t>GWh</t>
  </si>
  <si>
    <t>Atomkraft</t>
  </si>
  <si>
    <t>TWh</t>
  </si>
  <si>
    <t>Forbrug (salg an transmission)</t>
  </si>
  <si>
    <t>Individuel</t>
  </si>
  <si>
    <t>Generel</t>
  </si>
  <si>
    <t>Til rådighed</t>
  </si>
  <si>
    <t>Overskud(+)/underskud(-)</t>
  </si>
  <si>
    <t>CO2 (Kuldioxid - drivhusgas)</t>
  </si>
  <si>
    <t>CH4 (Metan - drivhusgas)</t>
  </si>
  <si>
    <t>N2O (Lattergas - drivhusgas)</t>
  </si>
  <si>
    <t>Drivhusgasser (CO2 ækv.)</t>
  </si>
  <si>
    <t>SO2 (Svovldioxid)</t>
  </si>
  <si>
    <t>NOx (Kvælstofilte)</t>
  </si>
  <si>
    <t>Generel deklaration</t>
  </si>
  <si>
    <t>2021 (foreløbig)</t>
  </si>
  <si>
    <t xml:space="preserve">Nøgletal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</si>
</sst>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#,##0.000"/>
    <numFmt numFmtId="168" formatCode="0.0%"/>
    <numFmt numFmtId="169" formatCode="#,##0.0000"/>
    <numFmt numFmtId="170" formatCode="_-* #,##0.00\ _D_M_-;\-* #,##0.00\ _D_M_-;_-* &quot;-&quot;??\ _D_M_-;_-@_-"/>
    <numFmt numFmtId="171" formatCode="0.0000000"/>
    <numFmt numFmtId="172" formatCode="0.0000"/>
  </numFmts>
  <fonts count="6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heSans-Plain"/>
      <family val="2"/>
    </font>
    <font>
      <sz val="10"/>
      <name val="TheSans-Plain"/>
      <family val="2"/>
    </font>
    <font>
      <vertAlign val="subscript"/>
      <sz val="10"/>
      <name val="TheSans-Plain"/>
      <family val="2"/>
    </font>
    <font>
      <sz val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8"/>
      <name val="TheSans-Plain"/>
      <family val="2"/>
    </font>
    <font>
      <b/>
      <sz val="10"/>
      <color indexed="12"/>
      <name val="TheSans-Plain"/>
      <family val="2"/>
    </font>
    <font>
      <sz val="10"/>
      <color indexed="12"/>
      <name val="TheSans-Plain"/>
      <family val="2"/>
    </font>
    <font>
      <sz val="10"/>
      <color indexed="10"/>
      <name val="TheSans-Plain"/>
      <family val="2"/>
    </font>
    <font>
      <b/>
      <sz val="10"/>
      <color indexed="10"/>
      <name val="TheSans-Plain"/>
      <family val="2"/>
    </font>
    <font>
      <b/>
      <sz val="10"/>
      <name val="TheSans-Plain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u/>
      <sz val="11"/>
      <name val="Arial"/>
      <family val="2"/>
    </font>
    <font>
      <vertAlign val="subscript"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vertAlign val="subscript"/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u/>
      <sz val="10"/>
      <color theme="10"/>
      <name val="Arial"/>
    </font>
    <font>
      <b/>
      <sz val="12"/>
      <color rgb="FFFF0000"/>
      <name val="Arial"/>
      <family val="2"/>
    </font>
    <font>
      <sz val="10"/>
      <name val="Arial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Helvetica"/>
    </font>
    <font>
      <b/>
      <sz val="12"/>
      <name val="NewCenturySchlbk"/>
    </font>
    <font>
      <sz val="10"/>
      <name val="Helv"/>
    </font>
    <font>
      <sz val="8"/>
      <color rgb="FFFF0000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Times New Roman"/>
      <family val="1"/>
    </font>
    <font>
      <b/>
      <sz val="9"/>
      <color indexed="9"/>
      <name val="Verdana"/>
      <family val="2"/>
    </font>
    <font>
      <sz val="9"/>
      <name val="Verdana"/>
      <family val="2"/>
    </font>
    <font>
      <sz val="8"/>
      <name val="Verdana"/>
      <family val="2"/>
    </font>
    <font>
      <i/>
      <sz val="9"/>
      <name val="Verdana"/>
      <family val="2"/>
    </font>
    <font>
      <sz val="12"/>
      <name val="Verdana"/>
      <family val="2"/>
    </font>
    <font>
      <sz val="8"/>
      <color indexed="9"/>
      <name val="Verdana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9"/>
      <name val="Verdana"/>
      <family val="2"/>
    </font>
    <font>
      <b/>
      <sz val="10"/>
      <color theme="0" tint="-0.34998626667073579"/>
      <name val="TheSans-Plain"/>
    </font>
    <font>
      <b/>
      <sz val="10"/>
      <color theme="0" tint="-0.34998626667073579"/>
      <name val="TheSans-Plain"/>
      <family val="2"/>
    </font>
    <font>
      <sz val="8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10"/>
      <color theme="0" tint="-0.34998626667073579"/>
      <name val="TheSans-Plain"/>
      <family val="2"/>
    </font>
  </fonts>
  <fills count="1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darkTrellis"/>
    </fill>
    <fill>
      <patternFill patternType="solid">
        <fgColor theme="0" tint="-0.1499984740745262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/>
      <right/>
      <top style="medium">
        <color indexed="39"/>
      </top>
      <bottom style="medium">
        <color indexed="39"/>
      </bottom>
      <diagonal/>
    </border>
    <border>
      <left/>
      <right/>
      <top/>
      <bottom style="medium">
        <color indexed="3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9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4">
    <xf numFmtId="0" fontId="0" fillId="0" borderId="0"/>
    <xf numFmtId="0" fontId="4" fillId="0" borderId="0"/>
    <xf numFmtId="0" fontId="31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5" fillId="0" borderId="0" applyNumberFormat="0" applyFill="0" applyBorder="0" applyProtection="0">
      <alignment horizontal="left" vertical="center"/>
    </xf>
    <xf numFmtId="4" fontId="36" fillId="4" borderId="0" applyBorder="0">
      <alignment horizontal="right" vertical="center"/>
    </xf>
    <xf numFmtId="4" fontId="36" fillId="0" borderId="0" applyBorder="0">
      <alignment horizontal="right" vertical="center"/>
    </xf>
    <xf numFmtId="0" fontId="2" fillId="0" borderId="0"/>
    <xf numFmtId="49" fontId="36" fillId="0" borderId="12" applyNumberFormat="0" applyFont="0" applyFill="0" applyBorder="0" applyProtection="0">
      <alignment horizontal="left" vertical="center" indent="2"/>
    </xf>
    <xf numFmtId="49" fontId="36" fillId="0" borderId="13" applyNumberFormat="0" applyFont="0" applyFill="0" applyBorder="0" applyProtection="0">
      <alignment horizontal="left" vertical="center" indent="5"/>
    </xf>
    <xf numFmtId="4" fontId="35" fillId="0" borderId="14" applyFill="0" applyBorder="0" applyProtection="0">
      <alignment horizontal="right" vertical="center"/>
    </xf>
    <xf numFmtId="0" fontId="34" fillId="0" borderId="0" applyNumberFormat="0" applyFill="0" applyBorder="0" applyAlignment="0" applyProtection="0"/>
    <xf numFmtId="0" fontId="18" fillId="5" borderId="12"/>
    <xf numFmtId="4" fontId="18" fillId="0" borderId="0"/>
    <xf numFmtId="4" fontId="36" fillId="0" borderId="12" applyFill="0" applyBorder="0" applyProtection="0">
      <alignment horizontal="right" vertical="center"/>
    </xf>
    <xf numFmtId="49" fontId="35" fillId="0" borderId="12" applyNumberFormat="0" applyFill="0" applyBorder="0" applyProtection="0">
      <alignment horizontal="left" vertical="center"/>
    </xf>
    <xf numFmtId="0" fontId="36" fillId="0" borderId="12" applyNumberFormat="0" applyFill="0" applyAlignment="0" applyProtection="0"/>
    <xf numFmtId="0" fontId="37" fillId="6" borderId="0" applyNumberFormat="0" applyFont="0" applyBorder="0" applyAlignment="0" applyProtection="0"/>
    <xf numFmtId="4" fontId="18" fillId="0" borderId="0"/>
    <xf numFmtId="169" fontId="36" fillId="7" borderId="12" applyNumberFormat="0" applyFont="0" applyBorder="0" applyAlignment="0" applyProtection="0">
      <alignment horizontal="right" vertical="center"/>
    </xf>
    <xf numFmtId="0" fontId="36" fillId="0" borderId="0"/>
    <xf numFmtId="4" fontId="18" fillId="0" borderId="0"/>
    <xf numFmtId="0" fontId="38" fillId="0" borderId="0"/>
    <xf numFmtId="170" fontId="1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" fontId="39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41" fillId="0" borderId="0"/>
    <xf numFmtId="43" fontId="33" fillId="0" borderId="0" applyFont="0" applyFill="0" applyBorder="0" applyAlignment="0" applyProtection="0"/>
    <xf numFmtId="0" fontId="43" fillId="0" borderId="0"/>
  </cellStyleXfs>
  <cellXfs count="244">
    <xf numFmtId="0" fontId="0" fillId="0" borderId="0" xfId="0"/>
    <xf numFmtId="0" fontId="5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/>
    <xf numFmtId="0" fontId="9" fillId="0" borderId="0" xfId="0" applyFont="1" applyFill="1" applyBorder="1" applyAlignment="1">
      <alignment vertical="center"/>
    </xf>
    <xf numFmtId="0" fontId="9" fillId="0" borderId="0" xfId="0" applyFont="1"/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3" fontId="13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7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3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167" fontId="14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5" fontId="14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7" fillId="2" borderId="0" xfId="0" applyFont="1" applyFill="1"/>
    <xf numFmtId="3" fontId="14" fillId="0" borderId="0" xfId="0" applyNumberFormat="1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167" fontId="14" fillId="0" borderId="0" xfId="0" applyNumberFormat="1" applyFont="1" applyFill="1" applyAlignment="1">
      <alignment horizontal="center" vertical="center"/>
    </xf>
    <xf numFmtId="164" fontId="14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66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65" fontId="16" fillId="0" borderId="3" xfId="0" applyNumberFormat="1" applyFont="1" applyBorder="1" applyAlignment="1">
      <alignment horizontal="center" vertical="center"/>
    </xf>
    <xf numFmtId="0" fontId="0" fillId="2" borderId="0" xfId="0" applyFill="1"/>
    <xf numFmtId="0" fontId="18" fillId="0" borderId="0" xfId="0" applyFont="1"/>
    <xf numFmtId="0" fontId="22" fillId="0" borderId="0" xfId="0" applyFont="1"/>
    <xf numFmtId="0" fontId="20" fillId="0" borderId="0" xfId="0" applyFont="1"/>
    <xf numFmtId="0" fontId="25" fillId="0" borderId="0" xfId="0" applyFont="1"/>
    <xf numFmtId="0" fontId="17" fillId="0" borderId="0" xfId="0" applyFont="1" applyFill="1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ont="1" applyFill="1" applyBorder="1"/>
    <xf numFmtId="9" fontId="16" fillId="0" borderId="0" xfId="0" applyNumberFormat="1" applyFont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9" fontId="14" fillId="0" borderId="0" xfId="0" applyNumberFormat="1" applyFont="1" applyAlignment="1">
      <alignment horizontal="center" vertical="center"/>
    </xf>
    <xf numFmtId="0" fontId="4" fillId="0" borderId="0" xfId="1"/>
    <xf numFmtId="0" fontId="27" fillId="0" borderId="0" xfId="1" applyFont="1"/>
    <xf numFmtId="0" fontId="19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9" fontId="0" fillId="0" borderId="0" xfId="0" applyNumberFormat="1"/>
    <xf numFmtId="0" fontId="3" fillId="0" borderId="0" xfId="1" applyFont="1"/>
    <xf numFmtId="10" fontId="0" fillId="0" borderId="0" xfId="0" applyNumberFormat="1"/>
    <xf numFmtId="0" fontId="31" fillId="0" borderId="0" xfId="2"/>
    <xf numFmtId="0" fontId="0" fillId="3" borderId="5" xfId="0" applyFill="1" applyBorder="1" applyAlignment="1" applyProtection="1">
      <alignment horizontal="right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horizontal="right"/>
      <protection locked="0"/>
    </xf>
    <xf numFmtId="168" fontId="0" fillId="3" borderId="0" xfId="0" applyNumberFormat="1" applyFill="1" applyBorder="1" applyProtection="1">
      <protection locked="0"/>
    </xf>
    <xf numFmtId="4" fontId="0" fillId="3" borderId="10" xfId="0" applyNumberFormat="1" applyFill="1" applyBorder="1" applyProtection="1">
      <protection locked="0"/>
    </xf>
    <xf numFmtId="0" fontId="0" fillId="0" borderId="0" xfId="0" applyProtection="1"/>
    <xf numFmtId="0" fontId="17" fillId="2" borderId="0" xfId="0" applyFont="1" applyFill="1" applyProtection="1"/>
    <xf numFmtId="0" fontId="5" fillId="0" borderId="1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3" fontId="0" fillId="0" borderId="0" xfId="0" applyNumberFormat="1" applyProtection="1"/>
    <xf numFmtId="2" fontId="0" fillId="0" borderId="0" xfId="0" applyNumberFormat="1" applyProtection="1"/>
    <xf numFmtId="4" fontId="0" fillId="0" borderId="0" xfId="0" applyNumberFormat="1" applyProtection="1"/>
    <xf numFmtId="164" fontId="0" fillId="0" borderId="0" xfId="0" applyNumberFormat="1" applyProtection="1"/>
    <xf numFmtId="167" fontId="0" fillId="0" borderId="0" xfId="0" applyNumberFormat="1" applyProtection="1"/>
    <xf numFmtId="0" fontId="6" fillId="0" borderId="0" xfId="0" applyFont="1" applyFill="1" applyBorder="1" applyAlignment="1" applyProtection="1">
      <alignment vertical="center"/>
    </xf>
    <xf numFmtId="165" fontId="0" fillId="0" borderId="0" xfId="0" applyNumberFormat="1" applyProtection="1"/>
    <xf numFmtId="166" fontId="0" fillId="0" borderId="0" xfId="0" applyNumberFormat="1" applyProtection="1"/>
    <xf numFmtId="1" fontId="0" fillId="0" borderId="0" xfId="0" applyNumberFormat="1" applyProtection="1"/>
    <xf numFmtId="0" fontId="18" fillId="0" borderId="0" xfId="0" applyFont="1" applyProtection="1"/>
    <xf numFmtId="0" fontId="6" fillId="0" borderId="3" xfId="0" applyFont="1" applyBorder="1" applyAlignment="1" applyProtection="1">
      <alignment vertical="center"/>
    </xf>
    <xf numFmtId="166" fontId="6" fillId="0" borderId="3" xfId="0" applyNumberFormat="1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32" fillId="0" borderId="0" xfId="0" applyFont="1" applyFill="1"/>
    <xf numFmtId="0" fontId="9" fillId="0" borderId="0" xfId="0" applyFont="1" applyFill="1"/>
    <xf numFmtId="2" fontId="16" fillId="0" borderId="0" xfId="0" applyNumberFormat="1" applyFont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9" fontId="19" fillId="0" borderId="0" xfId="3" applyNumberFormat="1" applyFont="1" applyFill="1" applyBorder="1" applyAlignment="1">
      <alignment horizontal="center"/>
    </xf>
    <xf numFmtId="9" fontId="5" fillId="0" borderId="0" xfId="3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9" fontId="19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/>
    <xf numFmtId="0" fontId="0" fillId="0" borderId="0" xfId="0" applyFont="1" applyFill="1" applyBorder="1"/>
    <xf numFmtId="0" fontId="30" fillId="0" borderId="0" xfId="0" applyFont="1"/>
    <xf numFmtId="9" fontId="0" fillId="0" borderId="0" xfId="0" applyNumberFormat="1"/>
    <xf numFmtId="2" fontId="42" fillId="0" borderId="15" xfId="32" applyNumberFormat="1" applyFont="1" applyBorder="1" applyAlignment="1"/>
    <xf numFmtId="168" fontId="19" fillId="0" borderId="0" xfId="3" applyNumberFormat="1" applyFont="1" applyAlignment="1">
      <alignment horizontal="center"/>
    </xf>
    <xf numFmtId="168" fontId="19" fillId="0" borderId="0" xfId="3" applyNumberFormat="1" applyFont="1" applyFill="1" applyBorder="1" applyAlignment="1">
      <alignment horizontal="center"/>
    </xf>
    <xf numFmtId="168" fontId="5" fillId="0" borderId="0" xfId="3" applyNumberFormat="1" applyFont="1" applyBorder="1" applyAlignment="1">
      <alignment horizontal="center" vertical="center"/>
    </xf>
    <xf numFmtId="0" fontId="0" fillId="8" borderId="0" xfId="0" applyFill="1"/>
    <xf numFmtId="1" fontId="18" fillId="0" borderId="10" xfId="29" applyNumberFormat="1" applyFill="1" applyBorder="1"/>
    <xf numFmtId="2" fontId="18" fillId="0" borderId="7" xfId="33" applyNumberFormat="1" applyFont="1" applyFill="1" applyBorder="1"/>
    <xf numFmtId="2" fontId="18" fillId="0" borderId="0" xfId="33" applyNumberFormat="1" applyFont="1" applyFill="1" applyBorder="1"/>
    <xf numFmtId="4" fontId="18" fillId="0" borderId="0" xfId="33" applyNumberFormat="1" applyFont="1" applyFill="1" applyBorder="1"/>
    <xf numFmtId="0" fontId="18" fillId="0" borderId="9" xfId="29" applyFont="1" applyFill="1" applyBorder="1"/>
    <xf numFmtId="1" fontId="18" fillId="0" borderId="9" xfId="29" applyNumberFormat="1" applyFill="1" applyBorder="1"/>
    <xf numFmtId="0" fontId="19" fillId="8" borderId="0" xfId="0" applyFont="1" applyFill="1"/>
    <xf numFmtId="2" fontId="42" fillId="8" borderId="16" xfId="32" applyNumberFormat="1" applyFont="1" applyFill="1" applyBorder="1" applyAlignment="1"/>
    <xf numFmtId="0" fontId="19" fillId="8" borderId="17" xfId="29" applyFont="1" applyFill="1" applyBorder="1"/>
    <xf numFmtId="1" fontId="18" fillId="8" borderId="17" xfId="33" applyNumberFormat="1" applyFont="1" applyFill="1" applyBorder="1"/>
    <xf numFmtId="0" fontId="18" fillId="8" borderId="17" xfId="29" applyFill="1" applyBorder="1"/>
    <xf numFmtId="0" fontId="18" fillId="8" borderId="17" xfId="33" applyFont="1" applyFill="1" applyBorder="1"/>
    <xf numFmtId="0" fontId="0" fillId="8" borderId="17" xfId="0" applyFill="1" applyBorder="1"/>
    <xf numFmtId="0" fontId="45" fillId="0" borderId="0" xfId="0" applyFont="1"/>
    <xf numFmtId="165" fontId="0" fillId="0" borderId="0" xfId="0" applyNumberFormat="1"/>
    <xf numFmtId="0" fontId="47" fillId="0" borderId="0" xfId="0" applyFont="1"/>
    <xf numFmtId="0" fontId="47" fillId="0" borderId="18" xfId="0" applyFont="1" applyBorder="1"/>
    <xf numFmtId="165" fontId="45" fillId="0" borderId="18" xfId="0" applyNumberFormat="1" applyFont="1" applyBorder="1" applyAlignment="1">
      <alignment horizontal="center"/>
    </xf>
    <xf numFmtId="0" fontId="48" fillId="2" borderId="0" xfId="0" applyFont="1" applyFill="1"/>
    <xf numFmtId="0" fontId="44" fillId="9" borderId="0" xfId="0" applyFont="1" applyFill="1" applyAlignment="1">
      <alignment horizontal="left" vertical="center" wrapText="1"/>
    </xf>
    <xf numFmtId="0" fontId="44" fillId="9" borderId="0" xfId="0" applyFont="1" applyFill="1" applyAlignment="1">
      <alignment horizontal="center" vertical="center" wrapText="1"/>
    </xf>
    <xf numFmtId="171" fontId="0" fillId="0" borderId="0" xfId="0" applyNumberFormat="1"/>
    <xf numFmtId="164" fontId="45" fillId="0" borderId="0" xfId="0" applyNumberFormat="1" applyFont="1" applyAlignment="1">
      <alignment horizontal="center"/>
    </xf>
    <xf numFmtId="165" fontId="45" fillId="0" borderId="0" xfId="0" applyNumberFormat="1" applyFont="1" applyAlignment="1">
      <alignment horizontal="center"/>
    </xf>
    <xf numFmtId="0" fontId="46" fillId="2" borderId="0" xfId="0" applyFont="1" applyFill="1"/>
    <xf numFmtId="0" fontId="46" fillId="11" borderId="0" xfId="0" applyFont="1" applyFill="1" applyAlignment="1">
      <alignment vertical="center"/>
    </xf>
    <xf numFmtId="0" fontId="46" fillId="10" borderId="0" xfId="0" applyFont="1" applyFill="1" applyAlignment="1">
      <alignment vertical="center"/>
    </xf>
    <xf numFmtId="0" fontId="49" fillId="9" borderId="0" xfId="0" applyFont="1" applyFill="1" applyAlignment="1">
      <alignment horizontal="left" vertical="center" wrapText="1"/>
    </xf>
    <xf numFmtId="0" fontId="49" fillId="9" borderId="0" xfId="0" applyFont="1" applyFill="1" applyAlignment="1">
      <alignment horizontal="center" vertical="center" wrapText="1"/>
    </xf>
    <xf numFmtId="0" fontId="46" fillId="10" borderId="0" xfId="0" applyFont="1" applyFill="1" applyAlignment="1">
      <alignment horizontal="center" vertical="center" wrapText="1"/>
    </xf>
    <xf numFmtId="1" fontId="46" fillId="11" borderId="0" xfId="0" applyNumberFormat="1" applyFont="1" applyFill="1" applyAlignment="1">
      <alignment horizontal="center" vertical="center"/>
    </xf>
    <xf numFmtId="2" fontId="46" fillId="10" borderId="0" xfId="0" applyNumberFormat="1" applyFont="1" applyFill="1" applyAlignment="1">
      <alignment horizontal="center" vertical="center"/>
    </xf>
    <xf numFmtId="164" fontId="46" fillId="11" borderId="0" xfId="0" applyNumberFormat="1" applyFont="1" applyFill="1" applyAlignment="1">
      <alignment horizontal="center" vertical="center"/>
    </xf>
    <xf numFmtId="1" fontId="46" fillId="10" borderId="0" xfId="0" applyNumberFormat="1" applyFont="1" applyFill="1" applyAlignment="1">
      <alignment horizontal="center" vertical="center"/>
    </xf>
    <xf numFmtId="2" fontId="46" fillId="11" borderId="0" xfId="0" applyNumberFormat="1" applyFont="1" applyFill="1" applyAlignment="1">
      <alignment horizontal="center" vertical="center"/>
    </xf>
    <xf numFmtId="165" fontId="46" fillId="11" borderId="0" xfId="0" applyNumberFormat="1" applyFont="1" applyFill="1" applyAlignment="1">
      <alignment horizontal="center" vertical="center"/>
    </xf>
    <xf numFmtId="165" fontId="46" fillId="10" borderId="0" xfId="0" applyNumberFormat="1" applyFont="1" applyFill="1" applyAlignment="1">
      <alignment horizontal="center" vertical="center"/>
    </xf>
    <xf numFmtId="0" fontId="46" fillId="0" borderId="0" xfId="0" applyFont="1"/>
    <xf numFmtId="0" fontId="46" fillId="0" borderId="0" xfId="0" applyFont="1" applyAlignment="1">
      <alignment horizontal="center"/>
    </xf>
    <xf numFmtId="0" fontId="0" fillId="12" borderId="0" xfId="0" applyFill="1"/>
    <xf numFmtId="0" fontId="50" fillId="0" borderId="0" xfId="0" applyFont="1"/>
    <xf numFmtId="0" fontId="50" fillId="0" borderId="18" xfId="0" applyFont="1" applyBorder="1"/>
    <xf numFmtId="0" fontId="51" fillId="12" borderId="0" xfId="0" applyFont="1" applyFill="1" applyAlignment="1">
      <alignment horizontal="right"/>
    </xf>
    <xf numFmtId="3" fontId="51" fillId="12" borderId="0" xfId="0" applyNumberFormat="1" applyFont="1" applyFill="1"/>
    <xf numFmtId="164" fontId="50" fillId="0" borderId="0" xfId="0" applyNumberFormat="1" applyFont="1"/>
    <xf numFmtId="2" fontId="50" fillId="0" borderId="0" xfId="0" applyNumberFormat="1" applyFont="1" applyAlignment="1">
      <alignment horizontal="center"/>
    </xf>
    <xf numFmtId="165" fontId="50" fillId="0" borderId="0" xfId="0" applyNumberFormat="1" applyFont="1" applyAlignment="1">
      <alignment horizontal="center"/>
    </xf>
    <xf numFmtId="164" fontId="50" fillId="0" borderId="0" xfId="0" applyNumberFormat="1" applyFont="1" applyAlignment="1">
      <alignment horizontal="center"/>
    </xf>
    <xf numFmtId="172" fontId="50" fillId="0" borderId="0" xfId="0" applyNumberFormat="1" applyFont="1" applyAlignment="1">
      <alignment horizontal="center"/>
    </xf>
    <xf numFmtId="0" fontId="52" fillId="9" borderId="0" xfId="0" applyFont="1" applyFill="1" applyAlignment="1">
      <alignment horizontal="left" vertical="center" wrapText="1"/>
    </xf>
    <xf numFmtId="0" fontId="52" fillId="9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/>
    </xf>
    <xf numFmtId="3" fontId="50" fillId="0" borderId="0" xfId="0" applyNumberFormat="1" applyFont="1" applyAlignment="1">
      <alignment horizontal="center"/>
    </xf>
    <xf numFmtId="166" fontId="50" fillId="0" borderId="0" xfId="0" applyNumberFormat="1" applyFont="1" applyAlignment="1">
      <alignment horizontal="center"/>
    </xf>
    <xf numFmtId="3" fontId="50" fillId="0" borderId="18" xfId="0" applyNumberFormat="1" applyFont="1" applyBorder="1" applyAlignment="1">
      <alignment horizontal="center"/>
    </xf>
    <xf numFmtId="166" fontId="50" fillId="0" borderId="18" xfId="0" applyNumberFormat="1" applyFont="1" applyBorder="1" applyAlignment="1">
      <alignment horizontal="center"/>
    </xf>
    <xf numFmtId="0" fontId="52" fillId="9" borderId="0" xfId="0" applyFont="1" applyFill="1" applyAlignment="1">
      <alignment vertical="center"/>
    </xf>
    <xf numFmtId="0" fontId="52" fillId="9" borderId="0" xfId="0" applyFont="1" applyFill="1" applyAlignment="1">
      <alignment horizontal="center" vertical="center"/>
    </xf>
    <xf numFmtId="0" fontId="50" fillId="10" borderId="0" xfId="0" applyFont="1" applyFill="1"/>
    <xf numFmtId="0" fontId="50" fillId="10" borderId="0" xfId="0" applyFont="1" applyFill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1" fontId="16" fillId="0" borderId="3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9" fillId="0" borderId="3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vertical="top" wrapText="1"/>
    </xf>
    <xf numFmtId="0" fontId="53" fillId="0" borderId="0" xfId="0" applyFont="1" applyBorder="1" applyAlignment="1">
      <alignment horizontal="center" vertical="center"/>
    </xf>
    <xf numFmtId="0" fontId="54" fillId="0" borderId="2" xfId="0" applyFont="1" applyBorder="1" applyAlignment="1">
      <alignment vertical="center"/>
    </xf>
    <xf numFmtId="1" fontId="53" fillId="0" borderId="0" xfId="0" applyNumberFormat="1" applyFont="1" applyAlignment="1">
      <alignment horizontal="center" vertical="center"/>
    </xf>
    <xf numFmtId="2" fontId="53" fillId="0" borderId="0" xfId="0" applyNumberFormat="1" applyFont="1" applyAlignment="1">
      <alignment horizontal="center" vertical="center"/>
    </xf>
    <xf numFmtId="164" fontId="53" fillId="0" borderId="0" xfId="0" applyNumberFormat="1" applyFont="1" applyAlignment="1">
      <alignment horizontal="center" vertical="center"/>
    </xf>
    <xf numFmtId="1" fontId="53" fillId="0" borderId="2" xfId="0" applyNumberFormat="1" applyFont="1" applyBorder="1" applyAlignment="1">
      <alignment horizontal="center" vertical="center"/>
    </xf>
    <xf numFmtId="165" fontId="53" fillId="0" borderId="0" xfId="0" applyNumberFormat="1" applyFont="1" applyFill="1" applyBorder="1" applyAlignment="1">
      <alignment horizontal="center" vertical="center"/>
    </xf>
    <xf numFmtId="1" fontId="53" fillId="0" borderId="1" xfId="0" applyNumberFormat="1" applyFont="1" applyFill="1" applyBorder="1" applyAlignment="1">
      <alignment horizontal="center" vertical="center" wrapText="1"/>
    </xf>
    <xf numFmtId="1" fontId="53" fillId="0" borderId="0" xfId="0" applyNumberFormat="1" applyFont="1" applyFill="1" applyBorder="1" applyAlignment="1">
      <alignment horizontal="center" vertical="center" wrapText="1"/>
    </xf>
    <xf numFmtId="1" fontId="53" fillId="0" borderId="3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55" fillId="0" borderId="0" xfId="0" applyFont="1"/>
    <xf numFmtId="0" fontId="56" fillId="0" borderId="0" xfId="0" applyFont="1" applyFill="1"/>
    <xf numFmtId="0" fontId="54" fillId="0" borderId="1" xfId="0" applyFont="1" applyBorder="1" applyAlignment="1">
      <alignment vertical="center" wrapText="1"/>
    </xf>
    <xf numFmtId="2" fontId="53" fillId="0" borderId="0" xfId="0" applyNumberFormat="1" applyFont="1" applyBorder="1" applyAlignment="1">
      <alignment horizontal="center" vertical="center"/>
    </xf>
    <xf numFmtId="165" fontId="53" fillId="0" borderId="0" xfId="0" applyNumberFormat="1" applyFont="1" applyBorder="1" applyAlignment="1">
      <alignment horizontal="center" vertical="center"/>
    </xf>
    <xf numFmtId="2" fontId="0" fillId="0" borderId="19" xfId="0" applyNumberFormat="1" applyBorder="1"/>
    <xf numFmtId="1" fontId="0" fillId="0" borderId="20" xfId="0" applyNumberFormat="1" applyBorder="1"/>
    <xf numFmtId="9" fontId="57" fillId="0" borderId="0" xfId="0" applyNumberFormat="1" applyFont="1" applyFill="1" applyBorder="1" applyAlignment="1">
      <alignment horizontal="center"/>
    </xf>
    <xf numFmtId="9" fontId="54" fillId="0" borderId="0" xfId="0" applyNumberFormat="1" applyFont="1" applyBorder="1" applyAlignment="1">
      <alignment horizontal="center" vertical="center"/>
    </xf>
    <xf numFmtId="0" fontId="58" fillId="0" borderId="0" xfId="0" applyFont="1"/>
    <xf numFmtId="0" fontId="59" fillId="0" borderId="0" xfId="0" applyFont="1" applyBorder="1" applyAlignment="1">
      <alignment vertical="center"/>
    </xf>
    <xf numFmtId="168" fontId="57" fillId="0" borderId="0" xfId="3" applyNumberFormat="1" applyFont="1" applyFill="1" applyBorder="1" applyAlignment="1">
      <alignment horizontal="center"/>
    </xf>
    <xf numFmtId="168" fontId="54" fillId="0" borderId="0" xfId="3" applyNumberFormat="1" applyFont="1" applyBorder="1" applyAlignment="1">
      <alignment horizontal="center" vertical="center"/>
    </xf>
    <xf numFmtId="0" fontId="18" fillId="8" borderId="0" xfId="0" applyFont="1" applyFill="1"/>
  </cellXfs>
  <cellStyles count="34">
    <cellStyle name="2x indented GHG Textfiels" xfId="8" xr:uid="{00000000-0005-0000-0000-000000000000}"/>
    <cellStyle name="5x indented GHG Textfiels" xfId="9" xr:uid="{00000000-0005-0000-0000-000001000000}"/>
    <cellStyle name="AggCels" xfId="5" xr:uid="{00000000-0005-0000-0000-000002000000}"/>
    <cellStyle name="Bold GHG Numbers (0.00)" xfId="10" xr:uid="{00000000-0005-0000-0000-000003000000}"/>
    <cellStyle name="Dezimal_Energiekosten_test 2" xfId="23" xr:uid="{00000000-0005-0000-0000-000004000000}"/>
    <cellStyle name="Headline" xfId="11" xr:uid="{00000000-0005-0000-0000-000005000000}"/>
    <cellStyle name="Hyperlink 2" xfId="24" xr:uid="{00000000-0005-0000-0000-000006000000}"/>
    <cellStyle name="InputCells" xfId="6" xr:uid="{00000000-0005-0000-0000-000007000000}"/>
    <cellStyle name="Komma" xfId="32" builtinId="3"/>
    <cellStyle name="Komma 2" xfId="25" xr:uid="{00000000-0005-0000-0000-000008000000}"/>
    <cellStyle name="KP_thin_border_dark_grey" xfId="12" xr:uid="{00000000-0005-0000-0000-000009000000}"/>
    <cellStyle name="Link" xfId="2" builtinId="8"/>
    <cellStyle name="Link 2" xfId="26" xr:uid="{00000000-0005-0000-0000-00000B000000}"/>
    <cellStyle name="Normal" xfId="0" builtinId="0"/>
    <cellStyle name="Normal 2" xfId="1" xr:uid="{00000000-0005-0000-0000-00000D000000}"/>
    <cellStyle name="Normal 2 2" xfId="13" xr:uid="{00000000-0005-0000-0000-00000E000000}"/>
    <cellStyle name="Normal 3" xfId="7" xr:uid="{00000000-0005-0000-0000-00000F000000}"/>
    <cellStyle name="Normal 3 2" xfId="30" xr:uid="{00000000-0005-0000-0000-000010000000}"/>
    <cellStyle name="Normal 4" xfId="22" xr:uid="{00000000-0005-0000-0000-000011000000}"/>
    <cellStyle name="Normal 5" xfId="29" xr:uid="{00000000-0005-0000-0000-000012000000}"/>
    <cellStyle name="Normal 6" xfId="31" xr:uid="{00000000-0005-0000-0000-000013000000}"/>
    <cellStyle name="Normal GHG Numbers (0.00)" xfId="14" xr:uid="{00000000-0005-0000-0000-000014000000}"/>
    <cellStyle name="Normal GHG Textfiels Bold" xfId="4" xr:uid="{00000000-0005-0000-0000-000015000000}"/>
    <cellStyle name="Normal GHG Textfiels Bold 2" xfId="15" xr:uid="{00000000-0005-0000-0000-000016000000}"/>
    <cellStyle name="Normal GHG whole table" xfId="16" xr:uid="{00000000-0005-0000-0000-000017000000}"/>
    <cellStyle name="Normal GHG-Shade" xfId="17" xr:uid="{00000000-0005-0000-0000-000018000000}"/>
    <cellStyle name="Normal_Alle figurer, version 2" xfId="33" xr:uid="{67FDD6BB-51A0-4F7B-BC0E-C10EBC09B224}"/>
    <cellStyle name="Normál_Munka1" xfId="18" xr:uid="{00000000-0005-0000-0000-000019000000}"/>
    <cellStyle name="Pattern" xfId="19" xr:uid="{00000000-0005-0000-0000-00001A000000}"/>
    <cellStyle name="Procent" xfId="3" builtinId="5"/>
    <cellStyle name="Procent 2" xfId="28" xr:uid="{00000000-0005-0000-0000-00001C000000}"/>
    <cellStyle name="Standard 2" xfId="21" xr:uid="{00000000-0005-0000-0000-00001D000000}"/>
    <cellStyle name="Standard_0 - Inhalt, Erläuterungen, Einheiten" xfId="27" xr:uid="{00000000-0005-0000-0000-00001E000000}"/>
    <cellStyle name="Обычный_CRF Software v1.20" xfId="20" xr:uid="{00000000-0005-0000-0000-00001F000000}"/>
  </cellStyles>
  <dxfs count="11">
    <dxf>
      <font>
        <color theme="0"/>
      </font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6547"/>
      <rgbColor rgb="00FFFFFF"/>
      <rgbColor rgb="00FF0000"/>
      <rgbColor rgb="0000FF00"/>
      <rgbColor rgb="000000FF"/>
      <rgbColor rgb="00FFFF00"/>
      <rgbColor rgb="00FF00FF"/>
      <rgbColor rgb="0000FFFF"/>
      <rgbColor rgb="0069AB7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C0CFDA"/>
      <rgbColor rgb="00008BAF"/>
      <rgbColor rgb="00006547"/>
      <rgbColor rgb="008D1536"/>
      <rgbColor rgb="00969696"/>
      <rgbColor rgb="00E6C864"/>
      <rgbColor rgb="0096B4FF"/>
      <rgbColor rgb="00329664"/>
      <rgbColor rgb="00FF64C8"/>
      <rgbColor rgb="00963264"/>
      <rgbColor rgb="00008080"/>
      <rgbColor rgb="00800000"/>
      <rgbColor rgb="0000CCFF"/>
      <rgbColor rgb="00CCFFFF"/>
      <rgbColor rgb="00D2E3B2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energidata@energinet.dk" TargetMode="External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energinet.dk/DA/KLIMA-OG-MILJOE/Elsektorens-miljoepaavirkninger/Sider/Elsektorens-miljoepaavirkninge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B2:AB131"/>
  <sheetViews>
    <sheetView zoomScale="90" zoomScaleNormal="90" workbookViewId="0">
      <selection activeCell="E6" sqref="E6"/>
    </sheetView>
  </sheetViews>
  <sheetFormatPr defaultRowHeight="12.3" outlineLevelRow="1" outlineLevelCol="1"/>
  <cols>
    <col min="1" max="1" width="2.71875" customWidth="1"/>
    <col min="2" max="2" width="34.1640625" customWidth="1"/>
    <col min="3" max="6" width="14.71875" style="138" customWidth="1"/>
    <col min="7" max="14" width="14.71875" customWidth="1"/>
    <col min="15" max="15" width="10.71875" customWidth="1"/>
    <col min="16" max="16" width="14.71875" customWidth="1" outlineLevel="1"/>
    <col min="17" max="17" width="14.71875" style="11" customWidth="1" outlineLevel="1"/>
    <col min="18" max="21" width="14.71875" customWidth="1" outlineLevel="1"/>
    <col min="22" max="22" width="10.71875" style="14" customWidth="1"/>
    <col min="23" max="28" width="14.71875" customWidth="1" outlineLevel="1"/>
  </cols>
  <sheetData>
    <row r="2" spans="2:28" ht="15.3" thickBot="1">
      <c r="B2" s="51" t="s">
        <v>33</v>
      </c>
      <c r="C2" s="76"/>
      <c r="D2" s="76"/>
      <c r="E2" s="76"/>
      <c r="F2" s="76"/>
      <c r="G2" s="76"/>
      <c r="H2" s="76"/>
      <c r="I2" s="122" t="s">
        <v>133</v>
      </c>
      <c r="L2" s="76"/>
      <c r="M2" s="76"/>
    </row>
    <row r="3" spans="2:28" ht="24.6" outlineLevel="1">
      <c r="B3" s="1" t="s">
        <v>28</v>
      </c>
      <c r="C3" s="1"/>
      <c r="D3" s="1"/>
      <c r="E3" s="1"/>
      <c r="F3" s="1"/>
      <c r="G3" s="1"/>
      <c r="H3" s="207" t="s">
        <v>30</v>
      </c>
      <c r="I3" s="207"/>
      <c r="J3" s="207"/>
      <c r="K3" s="207"/>
      <c r="L3" s="207"/>
      <c r="M3" s="207"/>
      <c r="N3" s="207"/>
      <c r="O3" s="213" t="s">
        <v>32</v>
      </c>
      <c r="P3" s="1"/>
      <c r="Q3" s="1"/>
      <c r="R3" s="1"/>
      <c r="S3" s="1"/>
      <c r="T3" s="1"/>
      <c r="U3" s="1"/>
      <c r="V3" s="211" t="s">
        <v>31</v>
      </c>
      <c r="W3" s="1"/>
      <c r="X3" s="1"/>
      <c r="Y3" s="1"/>
      <c r="Z3" s="1"/>
      <c r="AA3" s="1"/>
      <c r="AB3" s="1"/>
    </row>
    <row r="4" spans="2:28" ht="12.6" outlineLevel="1" thickBot="1">
      <c r="B4" s="2"/>
      <c r="C4" s="219" t="s">
        <v>168</v>
      </c>
      <c r="D4" s="49">
        <v>2020</v>
      </c>
      <c r="E4" s="49">
        <v>2019</v>
      </c>
      <c r="F4" s="49">
        <v>2018</v>
      </c>
      <c r="G4" s="49">
        <v>2017</v>
      </c>
      <c r="H4" s="49">
        <v>2016</v>
      </c>
      <c r="I4" s="49">
        <v>2015</v>
      </c>
      <c r="J4" s="49">
        <v>2014</v>
      </c>
      <c r="K4" s="49">
        <v>2013</v>
      </c>
      <c r="L4" s="49">
        <v>2012</v>
      </c>
      <c r="M4" s="49">
        <v>2011</v>
      </c>
      <c r="N4" s="49">
        <v>2010</v>
      </c>
      <c r="O4" s="214"/>
      <c r="P4" s="15">
        <v>2009</v>
      </c>
      <c r="Q4" s="15">
        <v>2008</v>
      </c>
      <c r="R4" s="15">
        <v>2007</v>
      </c>
      <c r="S4" s="16">
        <v>2006</v>
      </c>
      <c r="T4" s="16">
        <v>2005</v>
      </c>
      <c r="U4" s="16">
        <v>2004</v>
      </c>
      <c r="V4" s="212"/>
      <c r="W4" s="33">
        <v>2009</v>
      </c>
      <c r="X4" s="33">
        <v>2008</v>
      </c>
      <c r="Y4" s="33">
        <v>2007</v>
      </c>
      <c r="Z4" s="33">
        <v>2006</v>
      </c>
      <c r="AA4" s="33">
        <v>2005</v>
      </c>
      <c r="AB4" s="33">
        <v>2004</v>
      </c>
    </row>
    <row r="5" spans="2:28" ht="12.6" outlineLevel="1" thickBot="1">
      <c r="B5" s="3" t="s">
        <v>0</v>
      </c>
      <c r="C5" s="220"/>
      <c r="D5" s="3"/>
      <c r="E5" s="3"/>
      <c r="F5" s="3"/>
      <c r="G5" s="3"/>
      <c r="H5" s="3"/>
      <c r="I5" s="3"/>
      <c r="J5" s="3"/>
      <c r="K5" s="3"/>
      <c r="L5" s="3"/>
      <c r="M5" s="50"/>
      <c r="N5" s="50"/>
      <c r="O5" s="3"/>
      <c r="P5" s="17"/>
      <c r="Q5" s="18"/>
      <c r="R5" s="17"/>
      <c r="S5" s="19"/>
      <c r="T5" s="19"/>
      <c r="U5" s="19"/>
      <c r="V5" s="3"/>
      <c r="W5" s="34"/>
      <c r="X5" s="34"/>
      <c r="Y5" s="34"/>
      <c r="Z5" s="34"/>
      <c r="AA5" s="34"/>
      <c r="AB5" s="34"/>
    </row>
    <row r="6" spans="2:28" ht="14.7" outlineLevel="1">
      <c r="B6" s="4" t="s">
        <v>1</v>
      </c>
      <c r="C6" s="221">
        <v>138.83542205499145</v>
      </c>
      <c r="D6" s="67">
        <v>122.12333033239453</v>
      </c>
      <c r="E6" s="67">
        <v>145.46686020700187</v>
      </c>
      <c r="F6" s="67">
        <v>198.59839601493215</v>
      </c>
      <c r="G6" s="67">
        <v>180.71140992200949</v>
      </c>
      <c r="H6" s="67">
        <v>243.33905612921612</v>
      </c>
      <c r="I6" s="67">
        <v>191.81658189859067</v>
      </c>
      <c r="J6" s="64">
        <v>288.49301899570628</v>
      </c>
      <c r="K6" s="64">
        <v>357.91978573412615</v>
      </c>
      <c r="L6" s="64">
        <v>287.55978998505896</v>
      </c>
      <c r="M6" s="64">
        <v>359.16270634908085</v>
      </c>
      <c r="N6" s="64">
        <v>426.07604021158505</v>
      </c>
      <c r="O6" s="4"/>
      <c r="P6" s="20">
        <v>459.67489578197109</v>
      </c>
      <c r="Q6" s="20">
        <v>428.66197428463568</v>
      </c>
      <c r="R6" s="20">
        <v>542.51242117026607</v>
      </c>
      <c r="S6" s="20">
        <v>586.33022913775699</v>
      </c>
      <c r="T6" s="20">
        <v>457.36935998273725</v>
      </c>
      <c r="U6" s="20">
        <v>504.49016541021388</v>
      </c>
      <c r="V6" s="4"/>
      <c r="W6" s="35">
        <v>437.79064686661428</v>
      </c>
      <c r="X6" s="35">
        <v>449.25537834382158</v>
      </c>
      <c r="Y6" s="35">
        <v>444.65940072191989</v>
      </c>
      <c r="Z6" s="35">
        <v>459.42739880992411</v>
      </c>
      <c r="AA6" s="35">
        <v>420.99837092840687</v>
      </c>
      <c r="AB6" s="35">
        <v>413.84395452758207</v>
      </c>
    </row>
    <row r="7" spans="2:28" ht="14.7" outlineLevel="1">
      <c r="B7" s="4" t="s">
        <v>2</v>
      </c>
      <c r="C7" s="222">
        <v>9.1587408944810239E-2</v>
      </c>
      <c r="D7" s="65">
        <v>8.7708680670921677E-2</v>
      </c>
      <c r="E7" s="65">
        <v>0.11523224951483554</v>
      </c>
      <c r="F7" s="65">
        <v>8.9635825963162552E-2</v>
      </c>
      <c r="G7" s="65">
        <v>9.4344438196191302E-2</v>
      </c>
      <c r="H7" s="65">
        <v>9.5222685670163371E-2</v>
      </c>
      <c r="I7" s="65">
        <v>8.0089287409006296E-2</v>
      </c>
      <c r="J7" s="65">
        <v>9.371667437473423E-2</v>
      </c>
      <c r="K7" s="65">
        <v>0.11849668588016163</v>
      </c>
      <c r="L7" s="65">
        <v>0.13468872930937295</v>
      </c>
      <c r="M7" s="65">
        <v>0.17635810307608901</v>
      </c>
      <c r="N7" s="65">
        <v>0.2073142913607898</v>
      </c>
      <c r="O7" s="4"/>
      <c r="P7" s="21">
        <v>0.13952966037506853</v>
      </c>
      <c r="Q7" s="21">
        <v>0.1248934810893112</v>
      </c>
      <c r="R7" s="21">
        <v>0.12794882614313821</v>
      </c>
      <c r="S7" s="21">
        <v>0.16469936542002142</v>
      </c>
      <c r="T7" s="21">
        <v>0.19301388971517239</v>
      </c>
      <c r="U7" s="22">
        <v>0.21144856512389318</v>
      </c>
      <c r="V7" s="4"/>
      <c r="W7" s="36">
        <v>0.24609063109964527</v>
      </c>
      <c r="X7" s="36">
        <v>0.25140397580846285</v>
      </c>
      <c r="Y7" s="36">
        <v>0.24226962132445465</v>
      </c>
      <c r="Z7" s="37">
        <v>0.33864259520747036</v>
      </c>
      <c r="AA7" s="37">
        <v>0.38592733016007552</v>
      </c>
      <c r="AB7" s="36">
        <v>0.43211928166030861</v>
      </c>
    </row>
    <row r="8" spans="2:28" ht="14.7" outlineLevel="1">
      <c r="B8" s="4" t="s">
        <v>3</v>
      </c>
      <c r="C8" s="223">
        <v>2.917199796748789E-3</v>
      </c>
      <c r="D8" s="66">
        <v>2.4913292020871439E-3</v>
      </c>
      <c r="E8" s="66">
        <v>2.6780533535599735E-3</v>
      </c>
      <c r="F8" s="66">
        <v>3.1754053130317954E-3</v>
      </c>
      <c r="G8" s="66">
        <v>3.1732966693895975E-3</v>
      </c>
      <c r="H8" s="66">
        <v>3.5253836230619735E-3</v>
      </c>
      <c r="I8" s="66">
        <v>3.0386209284049477E-3</v>
      </c>
      <c r="J8" s="66">
        <v>4.5451307856771983E-3</v>
      </c>
      <c r="K8" s="66">
        <v>4.9969732317282252E-3</v>
      </c>
      <c r="L8" s="66">
        <v>4.9301360479597385E-3</v>
      </c>
      <c r="M8" s="66">
        <v>4.940579046814296E-3</v>
      </c>
      <c r="N8" s="66">
        <v>5.7149793300397232E-3</v>
      </c>
      <c r="O8" s="4"/>
      <c r="P8" s="23">
        <v>7.5589531969481602E-3</v>
      </c>
      <c r="Q8" s="23">
        <v>7.8678839942670706E-3</v>
      </c>
      <c r="R8" s="23">
        <v>8.4049821194722724E-3</v>
      </c>
      <c r="S8" s="23">
        <v>8.5783210637457984E-3</v>
      </c>
      <c r="T8" s="23">
        <v>7.916975682659106E-3</v>
      </c>
      <c r="U8" s="24">
        <v>1.6727723173122874E-2</v>
      </c>
      <c r="V8" s="4"/>
      <c r="W8" s="38">
        <v>5.3218789649425256E-3</v>
      </c>
      <c r="X8" s="38">
        <v>6.2034408523974011E-3</v>
      </c>
      <c r="Y8" s="38">
        <v>6.3575980092294739E-3</v>
      </c>
      <c r="Z8" s="39">
        <v>6.4049993870344268E-3</v>
      </c>
      <c r="AA8" s="39">
        <v>6.0338654552444734E-3</v>
      </c>
      <c r="AB8" s="38">
        <v>6.4486186359557184E-3</v>
      </c>
    </row>
    <row r="9" spans="2:28" ht="14.7" outlineLevel="1">
      <c r="B9" s="4" t="s">
        <v>4</v>
      </c>
      <c r="C9" s="221">
        <v>142.17292745158457</v>
      </c>
      <c r="D9" s="67">
        <v>125.23937562973343</v>
      </c>
      <c r="E9" s="67">
        <v>149.14572634423365</v>
      </c>
      <c r="F9" s="67">
        <v>201.78556244729467</v>
      </c>
      <c r="G9" s="67">
        <v>184.10578171689468</v>
      </c>
      <c r="H9" s="67">
        <v>247.13675834987131</v>
      </c>
      <c r="I9" s="67">
        <v>194.87518014369053</v>
      </c>
      <c r="J9" s="67">
        <v>292.38226088044962</v>
      </c>
      <c r="K9" s="67">
        <v>362.50074084094052</v>
      </c>
      <c r="L9" s="67">
        <v>292.24934115792428</v>
      </c>
      <c r="M9" s="67">
        <v>364.72613613142579</v>
      </c>
      <c r="N9" s="67">
        <v>432.48637637308781</v>
      </c>
      <c r="O9" s="4"/>
      <c r="P9" s="25">
        <v>465.25528569015012</v>
      </c>
      <c r="Q9" s="25">
        <v>434.16619236171562</v>
      </c>
      <c r="R9" s="25">
        <v>548.36872403948053</v>
      </c>
      <c r="S9" s="25">
        <v>592.72923846390404</v>
      </c>
      <c r="T9" s="25">
        <v>464.00682413008491</v>
      </c>
      <c r="U9" s="20">
        <v>514.11617946148374</v>
      </c>
      <c r="V9" s="4"/>
      <c r="W9" s="35">
        <v>444.79487517639586</v>
      </c>
      <c r="X9" s="35">
        <v>456.56321897871157</v>
      </c>
      <c r="Y9" s="35">
        <v>451.82446079638902</v>
      </c>
      <c r="Z9" s="40">
        <v>468.60290261568241</v>
      </c>
      <c r="AA9" s="40">
        <v>431.07814832398907</v>
      </c>
      <c r="AB9" s="35">
        <v>424.91753121959488</v>
      </c>
    </row>
    <row r="10" spans="2:28" ht="14.7" outlineLevel="1">
      <c r="B10" s="4" t="s">
        <v>5</v>
      </c>
      <c r="C10" s="222">
        <v>3.6482006378338594E-2</v>
      </c>
      <c r="D10" s="65">
        <v>3.5956817096171927E-2</v>
      </c>
      <c r="E10" s="65">
        <v>3.0802860899676623E-2</v>
      </c>
      <c r="F10" s="65">
        <v>3.9201027462787301E-2</v>
      </c>
      <c r="G10" s="65">
        <v>3.4445141833088819E-2</v>
      </c>
      <c r="H10" s="65">
        <v>4.0306562984170062E-2</v>
      </c>
      <c r="I10" s="65">
        <v>3.9616127516899691E-2</v>
      </c>
      <c r="J10" s="65">
        <v>4.6868684960492984E-2</v>
      </c>
      <c r="K10" s="65">
        <v>6.2935861373303287E-2</v>
      </c>
      <c r="L10" s="65">
        <v>5.4168667388983932E-2</v>
      </c>
      <c r="M10" s="65">
        <v>5.6237431706425783E-2</v>
      </c>
      <c r="N10" s="65">
        <v>7.3001479907580311E-2</v>
      </c>
      <c r="O10" s="4"/>
      <c r="P10" s="21">
        <v>0.1375006722372015</v>
      </c>
      <c r="Q10" s="21">
        <v>0.1754252409249405</v>
      </c>
      <c r="R10" s="21">
        <v>0.24862745996530364</v>
      </c>
      <c r="S10" s="21">
        <v>0.31001455988927062</v>
      </c>
      <c r="T10" s="21">
        <v>0.25687617820466846</v>
      </c>
      <c r="U10" s="22">
        <v>0.32151458856660325</v>
      </c>
      <c r="V10" s="4"/>
      <c r="W10" s="36">
        <v>5.3338522551882234E-2</v>
      </c>
      <c r="X10" s="36">
        <v>8.9085402325790666E-2</v>
      </c>
      <c r="Y10" s="36">
        <v>0.1325117259445501</v>
      </c>
      <c r="Z10" s="37">
        <v>9.008373823933076E-2</v>
      </c>
      <c r="AA10" s="37">
        <v>6.9725071932259075E-2</v>
      </c>
      <c r="AB10" s="36">
        <v>9.553681357753481E-2</v>
      </c>
    </row>
    <row r="11" spans="2:28" ht="14.7" outlineLevel="1">
      <c r="B11" s="4" t="s">
        <v>6</v>
      </c>
      <c r="C11" s="222">
        <v>0.18417432921892762</v>
      </c>
      <c r="D11" s="65">
        <v>0.1646335665765333</v>
      </c>
      <c r="E11" s="65">
        <v>0.20984261270863283</v>
      </c>
      <c r="F11" s="65">
        <v>0.21238228838107381</v>
      </c>
      <c r="G11" s="65">
        <v>0.16545021713955571</v>
      </c>
      <c r="H11" s="65">
        <v>0.16953631718395931</v>
      </c>
      <c r="I11" s="65">
        <v>0.15197120088316893</v>
      </c>
      <c r="J11" s="65">
        <v>0.18716692215676498</v>
      </c>
      <c r="K11" s="65">
        <v>0.23981739501710622</v>
      </c>
      <c r="L11" s="65">
        <v>0.23565674298864775</v>
      </c>
      <c r="M11" s="65">
        <v>0.27052936271477906</v>
      </c>
      <c r="N11" s="65">
        <v>0.31551416483651767</v>
      </c>
      <c r="O11" s="4"/>
      <c r="P11" s="21">
        <v>0.4159005813191714</v>
      </c>
      <c r="Q11" s="21">
        <v>0.46540272136936328</v>
      </c>
      <c r="R11" s="21">
        <v>0.58051178983965013</v>
      </c>
      <c r="S11" s="21">
        <v>0.73870873702664386</v>
      </c>
      <c r="T11" s="21">
        <v>0.77763618313811889</v>
      </c>
      <c r="U11" s="22">
        <v>0.84722506224228566</v>
      </c>
      <c r="V11" s="4"/>
      <c r="W11" s="36">
        <v>0.33382897055631983</v>
      </c>
      <c r="X11" s="36">
        <v>0.47144918648028045</v>
      </c>
      <c r="Y11" s="36">
        <v>0.70758756245769938</v>
      </c>
      <c r="Z11" s="37">
        <v>0.78536309929526427</v>
      </c>
      <c r="AA11" s="37">
        <v>0.81702023869388907</v>
      </c>
      <c r="AB11" s="36">
        <v>0.8172756639159483</v>
      </c>
    </row>
    <row r="12" spans="2:28" outlineLevel="1">
      <c r="B12" s="4" t="s">
        <v>7</v>
      </c>
      <c r="C12" s="222">
        <v>0.16771404221176886</v>
      </c>
      <c r="D12" s="65">
        <v>0.13368870320156248</v>
      </c>
      <c r="E12" s="65">
        <v>0.14030103422248491</v>
      </c>
      <c r="F12" s="65">
        <v>0.13623773902854422</v>
      </c>
      <c r="G12" s="65">
        <v>0.14211934348703373</v>
      </c>
      <c r="H12" s="65">
        <v>0.12310419770696325</v>
      </c>
      <c r="I12" s="65">
        <v>0.105010129319383</v>
      </c>
      <c r="J12" s="65">
        <v>0.13261383358437029</v>
      </c>
      <c r="K12" s="65">
        <v>0.14175138296962117</v>
      </c>
      <c r="L12" s="65">
        <v>0.15514779169929449</v>
      </c>
      <c r="M12" s="65">
        <v>0.14595350117074732</v>
      </c>
      <c r="N12" s="65">
        <v>0.14909039096058108</v>
      </c>
      <c r="O12" s="4"/>
      <c r="P12" s="21">
        <v>0.16439357801219523</v>
      </c>
      <c r="Q12" s="21">
        <v>0.15129414043085357</v>
      </c>
      <c r="R12" s="21">
        <v>0.14475697343462707</v>
      </c>
      <c r="S12" s="21">
        <v>0.1534705599866025</v>
      </c>
      <c r="T12" s="21">
        <v>0.18259042499015171</v>
      </c>
      <c r="U12" s="22">
        <v>0.1729785177197242</v>
      </c>
      <c r="V12" s="4"/>
      <c r="W12" s="36">
        <v>0.11595441878937837</v>
      </c>
      <c r="X12" s="36">
        <v>0.13877283209784724</v>
      </c>
      <c r="Y12" s="36">
        <v>0.14416568719731368</v>
      </c>
      <c r="Z12" s="37">
        <v>0.18379739160282138</v>
      </c>
      <c r="AA12" s="37">
        <v>0.20642386871810817</v>
      </c>
      <c r="AB12" s="36">
        <v>0.22309301161372452</v>
      </c>
    </row>
    <row r="13" spans="2:28" outlineLevel="1">
      <c r="B13" s="4" t="s">
        <v>8</v>
      </c>
      <c r="C13" s="222">
        <v>1.899668415436118E-2</v>
      </c>
      <c r="D13" s="65">
        <v>1.6717219418507845E-2</v>
      </c>
      <c r="E13" s="65">
        <v>2.0316684715852122E-2</v>
      </c>
      <c r="F13" s="65">
        <v>1.6164099285538462E-2</v>
      </c>
      <c r="G13" s="65">
        <v>1.7515722485262768E-2</v>
      </c>
      <c r="H13" s="65">
        <v>1.7429491750789748E-2</v>
      </c>
      <c r="I13" s="65">
        <v>1.373378164068333E-2</v>
      </c>
      <c r="J13" s="65">
        <v>1.8337827908248148E-2</v>
      </c>
      <c r="K13" s="65">
        <v>2.4544810196891378E-2</v>
      </c>
      <c r="L13" s="65">
        <v>2.895928682592246E-2</v>
      </c>
      <c r="M13" s="65">
        <v>3.6990592067782505E-2</v>
      </c>
      <c r="N13" s="65">
        <v>4.3203934594493669E-2</v>
      </c>
      <c r="O13" s="4"/>
      <c r="P13" s="21">
        <v>3.3394232095801876E-2</v>
      </c>
      <c r="Q13" s="21">
        <v>3.6448204943604956E-2</v>
      </c>
      <c r="R13" s="21">
        <v>3.7095404065106204E-2</v>
      </c>
      <c r="S13" s="21">
        <v>4.4806091215561707E-2</v>
      </c>
      <c r="T13" s="21">
        <v>5.1187560681878609E-2</v>
      </c>
      <c r="U13" s="22">
        <v>5.6555672470650187E-2</v>
      </c>
      <c r="V13" s="4"/>
      <c r="W13" s="36">
        <v>4.6063345066962191E-2</v>
      </c>
      <c r="X13" s="36">
        <v>5.9600062710744556E-2</v>
      </c>
      <c r="Y13" s="36">
        <v>5.5524859868434424E-2</v>
      </c>
      <c r="Z13" s="37">
        <v>7.4940533296112471E-2</v>
      </c>
      <c r="AA13" s="37">
        <v>8.5299443378730522E-2</v>
      </c>
      <c r="AB13" s="36">
        <v>9.9517268766908362E-2</v>
      </c>
    </row>
    <row r="14" spans="2:28" ht="12.6" outlineLevel="1" thickBot="1">
      <c r="B14" s="2" t="s">
        <v>9</v>
      </c>
      <c r="C14" s="222">
        <v>1.781415067277874E-2</v>
      </c>
      <c r="D14" s="65">
        <v>1.3714706633216726E-2</v>
      </c>
      <c r="E14" s="65">
        <v>1.2780885432428902E-2</v>
      </c>
      <c r="F14" s="65">
        <v>1.4055294231654518E-2</v>
      </c>
      <c r="G14" s="65">
        <v>5.5723383115866892E-3</v>
      </c>
      <c r="H14" s="124">
        <v>6.487401732219393E-3</v>
      </c>
      <c r="I14" s="124">
        <v>5.0304151759700934E-3</v>
      </c>
      <c r="J14" s="65">
        <v>9.1910707938816696E-3</v>
      </c>
      <c r="K14" s="65">
        <v>1.4091457399933732E-2</v>
      </c>
      <c r="L14" s="65">
        <v>8.5471342945638157E-3</v>
      </c>
      <c r="M14" s="65">
        <v>9.5769687775639177E-3</v>
      </c>
      <c r="N14" s="65">
        <v>9.8451305155819024E-3</v>
      </c>
      <c r="O14" s="2"/>
      <c r="P14" s="21">
        <v>1.0417211140113415E-2</v>
      </c>
      <c r="Q14" s="21">
        <v>9.9343620347398295E-3</v>
      </c>
      <c r="R14" s="21">
        <v>2.0220204999144613E-2</v>
      </c>
      <c r="S14" s="21">
        <v>1.7101730332126811E-2</v>
      </c>
      <c r="T14" s="21">
        <v>1.8794239594703468E-2</v>
      </c>
      <c r="U14" s="22">
        <v>2.6054037467125753E-2</v>
      </c>
      <c r="V14" s="2"/>
      <c r="W14" s="36">
        <v>1.7723764585671081E-2</v>
      </c>
      <c r="X14" s="36">
        <v>1.9701606855827523E-2</v>
      </c>
      <c r="Y14" s="36">
        <v>1.7280591690790065E-2</v>
      </c>
      <c r="Z14" s="37">
        <v>1.5563888672071114E-2</v>
      </c>
      <c r="AA14" s="37">
        <v>1.9107461683008774E-2</v>
      </c>
      <c r="AB14" s="36">
        <v>1.879142207824271E-2</v>
      </c>
    </row>
    <row r="15" spans="2:28" ht="12.6" outlineLevel="1" thickBot="1">
      <c r="B15" s="3" t="s">
        <v>10</v>
      </c>
      <c r="C15" s="224"/>
      <c r="D15" s="129"/>
      <c r="E15" s="129"/>
      <c r="F15" s="129"/>
      <c r="G15" s="129"/>
      <c r="H15" s="129"/>
      <c r="I15" s="68"/>
      <c r="J15" s="68"/>
      <c r="K15" s="68"/>
      <c r="L15" s="68"/>
      <c r="M15" s="68"/>
      <c r="N15" s="68"/>
      <c r="O15" s="3"/>
      <c r="P15" s="26"/>
      <c r="Q15" s="26"/>
      <c r="R15" s="26"/>
      <c r="S15" s="26"/>
      <c r="T15" s="26"/>
      <c r="U15" s="26"/>
      <c r="V15" s="3"/>
      <c r="W15" s="41"/>
      <c r="X15" s="41"/>
      <c r="Y15" s="41"/>
      <c r="Z15" s="41"/>
      <c r="AA15" s="41"/>
      <c r="AB15" s="41"/>
    </row>
    <row r="16" spans="2:28" outlineLevel="1">
      <c r="B16" s="5" t="s">
        <v>11</v>
      </c>
      <c r="C16" s="225">
        <v>4.5188910284681896</v>
      </c>
      <c r="D16" s="125">
        <v>3.4245764878878546</v>
      </c>
      <c r="E16" s="125">
        <v>4.2630716278984302</v>
      </c>
      <c r="F16" s="125">
        <v>7.1665678815670333</v>
      </c>
      <c r="G16" s="125">
        <v>6.0098748178815216</v>
      </c>
      <c r="H16" s="125">
        <v>8.6445666994269352</v>
      </c>
      <c r="I16" s="125">
        <v>6.4676796104698608</v>
      </c>
      <c r="J16" s="69">
        <v>9.9800012594286525</v>
      </c>
      <c r="K16" s="69">
        <v>11.588156353566676</v>
      </c>
      <c r="L16" s="69">
        <v>9.0943544074056177</v>
      </c>
      <c r="M16" s="69">
        <v>12.619767528003262</v>
      </c>
      <c r="N16" s="69">
        <v>12.725067965075965</v>
      </c>
      <c r="O16" s="5"/>
      <c r="P16" s="27">
        <v>13.450643217857653</v>
      </c>
      <c r="Q16" s="27">
        <v>16.200180744650382</v>
      </c>
      <c r="R16" s="27">
        <v>19.426042397981618</v>
      </c>
      <c r="S16" s="27">
        <v>18.982351000064366</v>
      </c>
      <c r="T16" s="27">
        <v>16.168578563349534</v>
      </c>
      <c r="U16" s="28">
        <v>17.442549029857137</v>
      </c>
      <c r="V16" s="5"/>
      <c r="W16" s="42">
        <v>15.657646190354125</v>
      </c>
      <c r="X16" s="42">
        <v>18.459820775852144</v>
      </c>
      <c r="Y16" s="42">
        <v>17.554943045578771</v>
      </c>
      <c r="Z16" s="43">
        <v>13.944293280649163</v>
      </c>
      <c r="AA16" s="43">
        <v>15.390976929782383</v>
      </c>
      <c r="AB16" s="42">
        <v>12.615845234871331</v>
      </c>
    </row>
    <row r="17" spans="2:28" outlineLevel="1">
      <c r="B17" s="5" t="s">
        <v>12</v>
      </c>
      <c r="C17" s="225">
        <v>0.77776776874235687</v>
      </c>
      <c r="D17" s="125">
        <v>0.58942010265181322</v>
      </c>
      <c r="E17" s="125">
        <v>0.73373747831740888</v>
      </c>
      <c r="F17" s="125">
        <v>1.2334719902897231</v>
      </c>
      <c r="G17" s="125">
        <v>0.96425858063759529</v>
      </c>
      <c r="H17" s="125">
        <v>1.3686142283874747</v>
      </c>
      <c r="I17" s="125">
        <v>1.0643657873902364</v>
      </c>
      <c r="J17" s="69">
        <v>1.6612783638754156</v>
      </c>
      <c r="K17" s="69">
        <v>3.6508320292583321</v>
      </c>
      <c r="L17" s="69">
        <v>1.2193494173254837</v>
      </c>
      <c r="M17" s="69">
        <v>1.2797110237593188</v>
      </c>
      <c r="N17" s="69">
        <v>1.7676142253570768</v>
      </c>
      <c r="O17" s="5"/>
      <c r="P17" s="27">
        <v>2.5783517088360295</v>
      </c>
      <c r="Q17" s="27">
        <v>2.0185790010662821</v>
      </c>
      <c r="R17" s="27">
        <v>2.6097415313003633</v>
      </c>
      <c r="S17" s="27">
        <v>2.8066846419874127</v>
      </c>
      <c r="T17" s="27">
        <v>1.8042528939777884</v>
      </c>
      <c r="U17" s="28">
        <v>3.0904709773559604</v>
      </c>
      <c r="V17" s="5"/>
      <c r="W17" s="42">
        <v>1.737587703150689</v>
      </c>
      <c r="X17" s="42">
        <v>1.7878318198739875</v>
      </c>
      <c r="Y17" s="42">
        <v>1.8822299417976573</v>
      </c>
      <c r="Z17" s="43">
        <v>1.8126293211748292</v>
      </c>
      <c r="AA17" s="43">
        <v>2.0322036532802041</v>
      </c>
      <c r="AB17" s="42">
        <v>1.5035519444027559</v>
      </c>
    </row>
    <row r="18" spans="2:28" outlineLevel="1">
      <c r="B18" s="5" t="s">
        <v>13</v>
      </c>
      <c r="C18" s="225">
        <v>1.6429590463743629</v>
      </c>
      <c r="D18" s="125">
        <v>1.2450928525009197</v>
      </c>
      <c r="E18" s="125">
        <v>1.5499493243526652</v>
      </c>
      <c r="F18" s="125">
        <v>2.60559005700736</v>
      </c>
      <c r="G18" s="125">
        <v>2.3591038554525579</v>
      </c>
      <c r="H18" s="125">
        <v>3.4429527201934933</v>
      </c>
      <c r="I18" s="125">
        <v>2.580545373820343</v>
      </c>
      <c r="J18" s="69">
        <v>3.9606146336680559</v>
      </c>
      <c r="K18" s="69">
        <v>5.2060140576604912</v>
      </c>
      <c r="L18" s="69">
        <v>3.983219143004209</v>
      </c>
      <c r="M18" s="69">
        <v>4.9261385009926331</v>
      </c>
      <c r="N18" s="69">
        <v>5.0424748511561823</v>
      </c>
      <c r="O18" s="5"/>
      <c r="P18" s="27">
        <v>5.0552892237308589</v>
      </c>
      <c r="Q18" s="27">
        <v>4.9177354971975848</v>
      </c>
      <c r="R18" s="27">
        <v>6.9144401605327488</v>
      </c>
      <c r="S18" s="27">
        <v>8.9248747869381653</v>
      </c>
      <c r="T18" s="27">
        <v>6.8612053253686902</v>
      </c>
      <c r="U18" s="28">
        <v>8.0273373342866705</v>
      </c>
      <c r="V18" s="5"/>
      <c r="W18" s="42">
        <v>5.5080421020384271</v>
      </c>
      <c r="X18" s="42">
        <v>5.5020281155273576</v>
      </c>
      <c r="Y18" s="42">
        <v>5.4409513956575406</v>
      </c>
      <c r="Z18" s="43">
        <v>5.8387873145552547</v>
      </c>
      <c r="AA18" s="43">
        <v>6.5158666279678119</v>
      </c>
      <c r="AB18" s="42">
        <v>4.3681066526476098</v>
      </c>
    </row>
    <row r="19" spans="2:28" outlineLevel="1">
      <c r="B19" s="5" t="s">
        <v>14</v>
      </c>
      <c r="C19" s="225">
        <v>6.4510981879471423</v>
      </c>
      <c r="D19" s="125">
        <v>6.5369061093106717</v>
      </c>
      <c r="E19" s="125">
        <v>7.6220152403064221</v>
      </c>
      <c r="F19" s="125">
        <v>7.0873363870776931</v>
      </c>
      <c r="G19" s="125">
        <v>7.2088223097950417</v>
      </c>
      <c r="H19" s="125">
        <v>7.4914266549692838</v>
      </c>
      <c r="I19" s="125">
        <v>8.1274558478701397</v>
      </c>
      <c r="J19" s="69">
        <v>8.0273097932074347</v>
      </c>
      <c r="K19" s="69">
        <v>7.4160233337649766</v>
      </c>
      <c r="L19" s="69">
        <v>7.9078731641676265</v>
      </c>
      <c r="M19" s="69">
        <v>7.1403835806592779</v>
      </c>
      <c r="N19" s="69">
        <v>6.7349121884229932</v>
      </c>
      <c r="O19" s="5"/>
      <c r="P19" s="27">
        <v>10.984098096449683</v>
      </c>
      <c r="Q19" s="27">
        <v>8.399873619090533</v>
      </c>
      <c r="R19" s="27">
        <v>7.5808178362415468</v>
      </c>
      <c r="S19" s="27">
        <v>7.5093927696000202</v>
      </c>
      <c r="T19" s="27">
        <v>8.340017738967763</v>
      </c>
      <c r="U19" s="28">
        <v>8.007683532346892</v>
      </c>
      <c r="V19" s="5"/>
      <c r="W19" s="42">
        <v>7.6786821540983139</v>
      </c>
      <c r="X19" s="42">
        <v>7.8252697696199416</v>
      </c>
      <c r="Y19" s="42">
        <v>7.1955749214039422</v>
      </c>
      <c r="Z19" s="43">
        <v>7.1805150516614784</v>
      </c>
      <c r="AA19" s="43">
        <v>7.2741310044666321</v>
      </c>
      <c r="AB19" s="42">
        <v>7.0644124616320267</v>
      </c>
    </row>
    <row r="20" spans="2:28" outlineLevel="1">
      <c r="B20" s="5" t="s">
        <v>15</v>
      </c>
      <c r="C20" s="225">
        <v>0.97717807549664093</v>
      </c>
      <c r="D20" s="125">
        <v>0.99017580348301903</v>
      </c>
      <c r="E20" s="125">
        <v>1.1545423689015035</v>
      </c>
      <c r="F20" s="125">
        <v>1.0735520572390678</v>
      </c>
      <c r="G20" s="125">
        <v>1.1288686013608487</v>
      </c>
      <c r="H20" s="125">
        <v>1.207900073078314</v>
      </c>
      <c r="I20" s="125">
        <v>1.3377236485787687</v>
      </c>
      <c r="J20" s="69">
        <v>1.2840517946091878</v>
      </c>
      <c r="K20" s="69">
        <v>1.2016295538982253</v>
      </c>
      <c r="L20" s="69">
        <v>1.2999792787300215</v>
      </c>
      <c r="M20" s="69">
        <v>1.2119790354544842</v>
      </c>
      <c r="N20" s="69">
        <v>1.0865883356882773</v>
      </c>
      <c r="O20" s="5"/>
      <c r="P20" s="27">
        <v>1.3723478416891961</v>
      </c>
      <c r="Q20" s="27">
        <v>1.4876282634467639</v>
      </c>
      <c r="R20" s="27">
        <v>1.4819062623080175</v>
      </c>
      <c r="S20" s="27">
        <v>1.5464886524454331</v>
      </c>
      <c r="T20" s="27">
        <v>1.4183634861046366</v>
      </c>
      <c r="U20" s="28">
        <v>1.4896435061969426</v>
      </c>
      <c r="V20" s="5"/>
      <c r="W20" s="42">
        <v>1.150475503596285</v>
      </c>
      <c r="X20" s="42">
        <v>1.1749698298247819</v>
      </c>
      <c r="Y20" s="42">
        <v>1.0760601089979986</v>
      </c>
      <c r="Z20" s="43">
        <v>1.2453086133482554</v>
      </c>
      <c r="AA20" s="43">
        <v>0.81704079437570631</v>
      </c>
      <c r="AB20" s="42">
        <v>0.93750712451597018</v>
      </c>
    </row>
    <row r="21" spans="2:28" outlineLevel="1">
      <c r="B21" s="5" t="s">
        <v>16</v>
      </c>
      <c r="C21" s="225">
        <v>1.615777648083671</v>
      </c>
      <c r="D21" s="125">
        <v>1.132639488287043</v>
      </c>
      <c r="E21" s="125">
        <v>1.2384366133179758</v>
      </c>
      <c r="F21" s="125">
        <v>1.1851005012876841</v>
      </c>
      <c r="G21" s="125">
        <v>1.3645614012985572</v>
      </c>
      <c r="H21" s="125">
        <v>1.1065051335706091</v>
      </c>
      <c r="I21" s="125">
        <v>0.93453496634413724</v>
      </c>
      <c r="J21" s="69">
        <v>1.1855727695667708</v>
      </c>
      <c r="K21" s="69">
        <v>0.86959774950435298</v>
      </c>
      <c r="L21" s="69">
        <v>0.97688128050428635</v>
      </c>
      <c r="M21" s="69">
        <v>1.1010412036996806</v>
      </c>
      <c r="N21" s="69">
        <v>0.95380338342714821</v>
      </c>
      <c r="O21" s="5"/>
      <c r="P21" s="27">
        <v>2.0869453422599751</v>
      </c>
      <c r="Q21" s="27">
        <v>1.1638814147979024</v>
      </c>
      <c r="R21" s="27">
        <v>2.184702554023163</v>
      </c>
      <c r="S21" s="27">
        <v>0.90197709444149976</v>
      </c>
      <c r="T21" s="27">
        <v>0.9592119046125962</v>
      </c>
      <c r="U21" s="28">
        <v>0.86813657437657488</v>
      </c>
      <c r="V21" s="5"/>
      <c r="W21" s="42">
        <v>0.87369432649950907</v>
      </c>
      <c r="X21" s="42">
        <v>0.57674715901477791</v>
      </c>
      <c r="Y21" s="42">
        <v>0.39758846987196078</v>
      </c>
      <c r="Z21" s="43">
        <v>0.35259888437356007</v>
      </c>
      <c r="AA21" s="43">
        <v>0.36701374373301432</v>
      </c>
      <c r="AB21" s="42">
        <v>0.47489036801248796</v>
      </c>
    </row>
    <row r="22" spans="2:28" ht="12.6" outlineLevel="1" thickBot="1">
      <c r="B22" s="2" t="s">
        <v>17</v>
      </c>
      <c r="C22" s="225">
        <v>5.3960154387167093E-2</v>
      </c>
      <c r="D22" s="125">
        <v>6.4767743677815182E-2</v>
      </c>
      <c r="E22" s="125">
        <v>0.113818394182093</v>
      </c>
      <c r="F22" s="125">
        <v>9.2958848299252439E-2</v>
      </c>
      <c r="G22" s="125">
        <v>9.6986669392706518E-2</v>
      </c>
      <c r="H22" s="126">
        <v>5.5436861836969178E-2</v>
      </c>
      <c r="I22" s="126">
        <v>0.10806582971834104</v>
      </c>
      <c r="J22" s="69">
        <v>6.4588616508524696E-2</v>
      </c>
      <c r="K22" s="69">
        <v>4.7215294012462293E-2</v>
      </c>
      <c r="L22" s="69">
        <v>0.1904526532153597</v>
      </c>
      <c r="M22" s="69">
        <v>0.12309314099689807</v>
      </c>
      <c r="N22" s="69">
        <v>0.12191264725432929</v>
      </c>
      <c r="O22" s="2"/>
      <c r="P22" s="27">
        <v>0.25978927945266317</v>
      </c>
      <c r="Q22" s="27">
        <v>0.13771587039571712</v>
      </c>
      <c r="R22" s="27">
        <v>0.11959657892057887</v>
      </c>
      <c r="S22" s="27" t="s">
        <v>27</v>
      </c>
      <c r="T22" s="27" t="s">
        <v>27</v>
      </c>
      <c r="U22" s="27" t="s">
        <v>27</v>
      </c>
      <c r="V22" s="2"/>
      <c r="W22" s="43" t="s">
        <v>27</v>
      </c>
      <c r="X22" s="43" t="s">
        <v>27</v>
      </c>
      <c r="Y22" s="43" t="s">
        <v>27</v>
      </c>
      <c r="Z22" s="44" t="s">
        <v>27</v>
      </c>
      <c r="AA22" s="44" t="s">
        <v>27</v>
      </c>
      <c r="AB22" s="44" t="s">
        <v>27</v>
      </c>
    </row>
    <row r="23" spans="2:28" ht="12.6" outlineLevel="1" thickBot="1">
      <c r="B23" s="3" t="s">
        <v>18</v>
      </c>
      <c r="C23" s="224"/>
      <c r="D23" s="129"/>
      <c r="E23" s="129"/>
      <c r="F23" s="129"/>
      <c r="G23" s="129"/>
      <c r="H23" s="129"/>
      <c r="I23" s="68"/>
      <c r="J23" s="68"/>
      <c r="K23" s="68"/>
      <c r="L23" s="68"/>
      <c r="M23" s="68"/>
      <c r="N23" s="68"/>
      <c r="O23" s="3"/>
      <c r="P23" s="26" t="s">
        <v>29</v>
      </c>
      <c r="Q23" s="26" t="s">
        <v>29</v>
      </c>
      <c r="R23" s="26"/>
      <c r="S23" s="26"/>
      <c r="T23" s="26"/>
      <c r="U23" s="26"/>
      <c r="V23" s="3"/>
      <c r="W23" s="41" t="s">
        <v>29</v>
      </c>
      <c r="X23" s="41" t="s">
        <v>29</v>
      </c>
      <c r="Y23" s="41"/>
      <c r="Z23" s="41"/>
      <c r="AA23" s="41"/>
      <c r="AB23" s="41"/>
    </row>
    <row r="24" spans="2:28" ht="12.75" customHeight="1" outlineLevel="1">
      <c r="B24" s="5" t="s">
        <v>19</v>
      </c>
      <c r="C24" s="226" t="s">
        <v>137</v>
      </c>
      <c r="D24" s="208" t="s">
        <v>137</v>
      </c>
      <c r="E24" s="208" t="s">
        <v>137</v>
      </c>
      <c r="F24" s="208" t="s">
        <v>137</v>
      </c>
      <c r="G24" s="127">
        <v>54.931709839250559</v>
      </c>
      <c r="H24" s="127">
        <v>78.851133346430913</v>
      </c>
      <c r="I24" s="127">
        <v>62.6840809700495</v>
      </c>
      <c r="J24" s="67">
        <v>98.523071075975054</v>
      </c>
      <c r="K24" s="67">
        <v>123.26883554649559</v>
      </c>
      <c r="L24" s="67">
        <v>90.528998212740547</v>
      </c>
      <c r="M24" s="67">
        <v>118.63079140243435</v>
      </c>
      <c r="N24" s="67">
        <v>137.96401949674768</v>
      </c>
      <c r="O24" s="5"/>
      <c r="P24" s="25">
        <v>144.63378710688644</v>
      </c>
      <c r="Q24" s="25">
        <v>137.69162249396581</v>
      </c>
      <c r="R24" s="25">
        <v>185.96999176673964</v>
      </c>
      <c r="S24" s="25">
        <v>196.94831708584178</v>
      </c>
      <c r="T24" s="25">
        <v>136.8936909274332</v>
      </c>
      <c r="U24" s="20">
        <v>154.69737348588964</v>
      </c>
      <c r="V24" s="5"/>
      <c r="W24" s="35">
        <v>147.21917362293797</v>
      </c>
      <c r="X24" s="35">
        <v>158.31180138458427</v>
      </c>
      <c r="Y24" s="35">
        <v>157.29151473354224</v>
      </c>
      <c r="Z24" s="40">
        <v>150.16156321555854</v>
      </c>
      <c r="AA24" s="40">
        <v>132.01952423680737</v>
      </c>
      <c r="AB24" s="35">
        <v>127.12028252179668</v>
      </c>
    </row>
    <row r="25" spans="2:28" outlineLevel="1">
      <c r="B25" s="5" t="s">
        <v>20</v>
      </c>
      <c r="C25" s="227"/>
      <c r="D25" s="209"/>
      <c r="E25" s="209"/>
      <c r="F25" s="209"/>
      <c r="G25" s="127">
        <v>1.5035183210684202</v>
      </c>
      <c r="H25" s="127">
        <v>1.4937081776992225</v>
      </c>
      <c r="I25" s="127">
        <v>1.7064900224007036</v>
      </c>
      <c r="J25" s="67">
        <v>1.0794491470265422</v>
      </c>
      <c r="K25" s="67">
        <v>1.464135882883703</v>
      </c>
      <c r="L25" s="67">
        <v>2.1950056932655269</v>
      </c>
      <c r="M25" s="67">
        <v>2.5318986582438039</v>
      </c>
      <c r="N25" s="67">
        <v>4.308489120387164</v>
      </c>
      <c r="O25" s="5"/>
      <c r="P25" s="25">
        <v>10.270853468624331</v>
      </c>
      <c r="Q25" s="25">
        <v>9.8977040949785682</v>
      </c>
      <c r="R25" s="25">
        <v>12.135434196341597</v>
      </c>
      <c r="S25" s="25">
        <v>12.092134281131141</v>
      </c>
      <c r="T25" s="25">
        <v>14.279799357932349</v>
      </c>
      <c r="U25" s="25">
        <v>20.091033770089663</v>
      </c>
      <c r="V25" s="5"/>
      <c r="W25" s="40">
        <v>2.599383208029046</v>
      </c>
      <c r="X25" s="40">
        <v>2.3107077170398371</v>
      </c>
      <c r="Y25" s="40">
        <v>2.6773179178231428</v>
      </c>
      <c r="Z25" s="40">
        <v>2.0339752271736207</v>
      </c>
      <c r="AA25" s="40">
        <v>1.6799128731252606</v>
      </c>
      <c r="AB25" s="35">
        <v>2.1440320535231536</v>
      </c>
    </row>
    <row r="26" spans="2:28" outlineLevel="1">
      <c r="B26" s="5" t="s">
        <v>21</v>
      </c>
      <c r="C26" s="227"/>
      <c r="D26" s="209"/>
      <c r="E26" s="209"/>
      <c r="F26" s="209"/>
      <c r="G26" s="127">
        <v>9.4365831283179755</v>
      </c>
      <c r="H26" s="127">
        <v>10.772740401998952</v>
      </c>
      <c r="I26" s="127">
        <v>8.5019235529902879</v>
      </c>
      <c r="J26" s="67">
        <v>9.2897698264097173</v>
      </c>
      <c r="K26" s="67">
        <v>13.848457654228651</v>
      </c>
      <c r="L26" s="67">
        <v>17.738912337502871</v>
      </c>
      <c r="M26" s="67">
        <v>20.261706392193602</v>
      </c>
      <c r="N26" s="67">
        <v>25.861529704210206</v>
      </c>
      <c r="O26" s="5"/>
      <c r="P26" s="25">
        <v>21.58044652712557</v>
      </c>
      <c r="Q26" s="25">
        <v>24.731731775113783</v>
      </c>
      <c r="R26" s="25">
        <v>25.439539968185176</v>
      </c>
      <c r="S26" s="25">
        <v>33.549606838193348</v>
      </c>
      <c r="T26" s="25">
        <v>28.112565967064384</v>
      </c>
      <c r="U26" s="25">
        <v>34.262402229603445</v>
      </c>
      <c r="V26" s="5"/>
      <c r="W26" s="40">
        <v>27.775785465409957</v>
      </c>
      <c r="X26" s="40">
        <v>26.123037589132583</v>
      </c>
      <c r="Y26" s="40">
        <v>25.700566451721055</v>
      </c>
      <c r="Z26" s="40">
        <v>36.909627044630724</v>
      </c>
      <c r="AA26" s="40">
        <v>35.780989938212912</v>
      </c>
      <c r="AB26" s="35">
        <v>36.953555029893884</v>
      </c>
    </row>
    <row r="27" spans="2:28" outlineLevel="1">
      <c r="B27" s="5" t="s">
        <v>22</v>
      </c>
      <c r="C27" s="227"/>
      <c r="D27" s="209"/>
      <c r="E27" s="209"/>
      <c r="F27" s="209"/>
      <c r="G27" s="127">
        <v>69.037583986847494</v>
      </c>
      <c r="H27" s="127">
        <v>51.745551574232763</v>
      </c>
      <c r="I27" s="127">
        <v>44.964918068637196</v>
      </c>
      <c r="J27" s="67">
        <v>44.742384550868749</v>
      </c>
      <c r="K27" s="67">
        <v>47.82887122272713</v>
      </c>
      <c r="L27" s="67">
        <v>48.92789309813184</v>
      </c>
      <c r="M27" s="67">
        <v>45.281247499877381</v>
      </c>
      <c r="N27" s="67">
        <v>46.362508016980968</v>
      </c>
      <c r="O27" s="5"/>
      <c r="P27" s="25">
        <v>42.249342641284926</v>
      </c>
      <c r="Q27" s="25">
        <v>38.480015962520547</v>
      </c>
      <c r="R27" s="25">
        <v>33.910785758974868</v>
      </c>
      <c r="S27" s="25">
        <v>27.217901298124811</v>
      </c>
      <c r="T27" s="25">
        <v>42.369467084189424</v>
      </c>
      <c r="U27" s="25">
        <v>41.156537506634635</v>
      </c>
      <c r="V27" s="5"/>
      <c r="W27" s="40">
        <v>26.167577355599242</v>
      </c>
      <c r="X27" s="40">
        <v>23.152472591374341</v>
      </c>
      <c r="Y27" s="40">
        <v>25.359092023312751</v>
      </c>
      <c r="Z27" s="40">
        <v>21.916230356824915</v>
      </c>
      <c r="AA27" s="40">
        <v>25.404982149858913</v>
      </c>
      <c r="AB27" s="35">
        <v>23.756050012714439</v>
      </c>
    </row>
    <row r="28" spans="2:28" outlineLevel="1">
      <c r="B28" s="5" t="s">
        <v>23</v>
      </c>
      <c r="C28" s="227"/>
      <c r="D28" s="209"/>
      <c r="E28" s="209"/>
      <c r="F28" s="209"/>
      <c r="G28" s="127">
        <v>39.414989174395359</v>
      </c>
      <c r="H28" s="127">
        <v>41.004481993367868</v>
      </c>
      <c r="I28" s="127">
        <v>44.353510617877312</v>
      </c>
      <c r="J28" s="67">
        <v>42.47269168306341</v>
      </c>
      <c r="K28" s="67">
        <v>40.399437810060292</v>
      </c>
      <c r="L28" s="67">
        <v>45.227610621079073</v>
      </c>
      <c r="M28" s="67">
        <v>38.334962892289951</v>
      </c>
      <c r="N28" s="67">
        <v>36.116956352283943</v>
      </c>
      <c r="O28" s="5"/>
      <c r="P28" s="25">
        <v>45.937951782858583</v>
      </c>
      <c r="Q28" s="25">
        <v>45.485007509268208</v>
      </c>
      <c r="R28" s="25">
        <v>43.345883575285626</v>
      </c>
      <c r="S28" s="25">
        <v>43.209752078657409</v>
      </c>
      <c r="T28" s="25">
        <v>43.558360784518136</v>
      </c>
      <c r="U28" s="25">
        <v>34.971320143875396</v>
      </c>
      <c r="V28" s="5"/>
      <c r="W28" s="40">
        <v>42.441968446187481</v>
      </c>
      <c r="X28" s="40">
        <v>41.021116357765216</v>
      </c>
      <c r="Y28" s="40">
        <v>41.87692020407119</v>
      </c>
      <c r="Z28" s="40">
        <v>40.921262355645283</v>
      </c>
      <c r="AA28" s="40">
        <v>40.261018091034842</v>
      </c>
      <c r="AB28" s="35">
        <v>38.572559851643668</v>
      </c>
    </row>
    <row r="29" spans="2:28" outlineLevel="1">
      <c r="B29" s="5" t="s">
        <v>24</v>
      </c>
      <c r="C29" s="227"/>
      <c r="D29" s="209"/>
      <c r="E29" s="209"/>
      <c r="F29" s="209"/>
      <c r="G29" s="133">
        <v>0.10776296599189611</v>
      </c>
      <c r="H29" s="133">
        <v>6.1596513152187976E-2</v>
      </c>
      <c r="I29" s="133">
        <v>0.12007314413149005</v>
      </c>
      <c r="J29" s="65">
        <v>8.7689654529821859E-2</v>
      </c>
      <c r="K29" s="65">
        <v>6.4102515958525438E-2</v>
      </c>
      <c r="L29" s="65">
        <v>0.13827384411526114</v>
      </c>
      <c r="M29" s="65">
        <v>8.4658995706727372E-2</v>
      </c>
      <c r="N29" s="65">
        <v>8.5124971240742198E-2</v>
      </c>
      <c r="O29" s="5"/>
      <c r="P29" s="21">
        <v>0.19346010172006831</v>
      </c>
      <c r="Q29" s="21">
        <v>0.21286569207194533</v>
      </c>
      <c r="R29" s="21">
        <v>7.919773453603568E-2</v>
      </c>
      <c r="S29" s="29" t="s">
        <v>27</v>
      </c>
      <c r="T29" s="21">
        <v>0.33722623716335437</v>
      </c>
      <c r="U29" s="30">
        <v>4.8863262730105799</v>
      </c>
      <c r="V29" s="5"/>
      <c r="W29" s="45" t="s">
        <v>27</v>
      </c>
      <c r="X29" s="45" t="s">
        <v>27</v>
      </c>
      <c r="Y29" s="45" t="s">
        <v>27</v>
      </c>
      <c r="Z29" s="46" t="s">
        <v>27</v>
      </c>
      <c r="AA29" s="46" t="s">
        <v>27</v>
      </c>
      <c r="AB29" s="46" t="s">
        <v>27</v>
      </c>
    </row>
    <row r="30" spans="2:28" outlineLevel="1">
      <c r="B30" s="5" t="s">
        <v>25</v>
      </c>
      <c r="C30" s="227"/>
      <c r="D30" s="209"/>
      <c r="E30" s="209"/>
      <c r="F30" s="209"/>
      <c r="G30" s="127">
        <v>2.7946891642245428</v>
      </c>
      <c r="H30" s="127">
        <v>4.3710885226232739</v>
      </c>
      <c r="I30" s="127">
        <v>1.2624239408333207</v>
      </c>
      <c r="J30" s="67">
        <v>10.43584571762783</v>
      </c>
      <c r="K30" s="67">
        <v>12.842103113426642</v>
      </c>
      <c r="L30" s="67">
        <v>2.3206489187218846</v>
      </c>
      <c r="M30" s="67">
        <v>2.9264290012560181</v>
      </c>
      <c r="N30" s="67">
        <v>9.2711853947365253</v>
      </c>
      <c r="O30" s="5"/>
      <c r="P30" s="25">
        <v>9.0746938118177116</v>
      </c>
      <c r="Q30" s="29" t="s">
        <v>27</v>
      </c>
      <c r="R30" s="29" t="s">
        <v>27</v>
      </c>
      <c r="S30" s="29" t="s">
        <v>27</v>
      </c>
      <c r="T30" s="29" t="s">
        <v>27</v>
      </c>
      <c r="U30" s="29" t="s">
        <v>27</v>
      </c>
      <c r="V30" s="5"/>
      <c r="W30" s="46" t="s">
        <v>27</v>
      </c>
      <c r="X30" s="46" t="s">
        <v>27</v>
      </c>
      <c r="Y30" s="46" t="s">
        <v>27</v>
      </c>
      <c r="Z30" s="46" t="s">
        <v>27</v>
      </c>
      <c r="AA30" s="46" t="s">
        <v>27</v>
      </c>
      <c r="AB30" s="46" t="s">
        <v>27</v>
      </c>
    </row>
    <row r="31" spans="2:28" ht="12.6" outlineLevel="1" thickBot="1">
      <c r="B31" s="6" t="s">
        <v>26</v>
      </c>
      <c r="C31" s="228"/>
      <c r="D31" s="210"/>
      <c r="E31" s="210"/>
      <c r="F31" s="210"/>
      <c r="G31" s="128">
        <v>0</v>
      </c>
      <c r="H31" s="128">
        <v>0</v>
      </c>
      <c r="I31" s="128">
        <v>0</v>
      </c>
      <c r="J31" s="70">
        <v>0.42624902455113772</v>
      </c>
      <c r="K31" s="70">
        <v>0.33831694305203258</v>
      </c>
      <c r="L31" s="70">
        <v>0.81586825137192576</v>
      </c>
      <c r="M31" s="70">
        <v>0.45558890647118611</v>
      </c>
      <c r="N31" s="70">
        <v>0.34596277511772444</v>
      </c>
      <c r="O31" s="6"/>
      <c r="P31" s="31">
        <v>1.2261689861519032</v>
      </c>
      <c r="Q31" s="31">
        <v>0.79232287757798836</v>
      </c>
      <c r="R31" s="31">
        <v>0.27489483226610151</v>
      </c>
      <c r="S31" s="32" t="s">
        <v>27</v>
      </c>
      <c r="T31" s="31">
        <v>0.52779660002802609</v>
      </c>
      <c r="U31" s="31">
        <v>0.14461891570580976</v>
      </c>
      <c r="V31" s="6"/>
      <c r="W31" s="47" t="s">
        <v>27</v>
      </c>
      <c r="X31" s="47" t="s">
        <v>27</v>
      </c>
      <c r="Y31" s="47" t="s">
        <v>27</v>
      </c>
      <c r="Z31" s="48" t="s">
        <v>27</v>
      </c>
      <c r="AA31" s="48" t="s">
        <v>27</v>
      </c>
      <c r="AB31" s="48" t="s">
        <v>27</v>
      </c>
    </row>
    <row r="32" spans="2:28" ht="13.5" customHeight="1" outlineLevel="1">
      <c r="B32" s="136" t="s">
        <v>62</v>
      </c>
      <c r="C32" s="22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2"/>
      <c r="R32" s="7"/>
    </row>
    <row r="33" spans="2:28" outlineLevel="1">
      <c r="B33" s="10"/>
      <c r="C33" s="23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3"/>
      <c r="R33" s="8"/>
    </row>
    <row r="34" spans="2:28" outlineLevel="1">
      <c r="B34" s="10"/>
      <c r="C34" s="230"/>
      <c r="D34" s="10"/>
      <c r="E34" s="10"/>
      <c r="F34" s="10"/>
      <c r="G34" s="10"/>
      <c r="H34" s="10"/>
      <c r="I34" s="10"/>
      <c r="J34" s="123"/>
      <c r="K34" s="10"/>
      <c r="L34" s="10"/>
      <c r="M34" s="10"/>
      <c r="N34" s="10"/>
      <c r="O34" s="10"/>
      <c r="P34" s="10"/>
      <c r="Q34" s="13"/>
    </row>
    <row r="35" spans="2:28" ht="15.3" thickBot="1">
      <c r="B35" s="51" t="s">
        <v>34</v>
      </c>
      <c r="C35" s="231"/>
      <c r="D35" s="76"/>
      <c r="E35" s="76"/>
      <c r="F35" s="76"/>
      <c r="G35" s="76"/>
      <c r="H35" s="76"/>
      <c r="I35" s="76"/>
      <c r="J35" s="76"/>
      <c r="K35" s="76"/>
      <c r="L35" s="76"/>
      <c r="M35" s="76"/>
      <c r="Q35"/>
    </row>
    <row r="36" spans="2:28" ht="24.6" outlineLevel="1">
      <c r="B36" s="1" t="s">
        <v>28</v>
      </c>
      <c r="C36" s="232"/>
      <c r="D36" s="1"/>
      <c r="E36" s="1"/>
      <c r="F36" s="1"/>
      <c r="G36" s="1"/>
      <c r="H36" s="207" t="s">
        <v>30</v>
      </c>
      <c r="I36" s="207"/>
      <c r="J36" s="207"/>
      <c r="K36" s="207"/>
      <c r="L36" s="207"/>
      <c r="M36" s="207"/>
      <c r="N36" s="207"/>
      <c r="O36" s="213" t="s">
        <v>32</v>
      </c>
      <c r="P36" s="1"/>
      <c r="Q36" s="1"/>
      <c r="R36" s="1"/>
      <c r="S36" s="1"/>
      <c r="T36" s="1"/>
      <c r="U36" s="1"/>
      <c r="V36" s="211" t="s">
        <v>31</v>
      </c>
      <c r="W36" s="1"/>
      <c r="X36" s="1"/>
      <c r="Y36" s="1"/>
      <c r="Z36" s="1"/>
      <c r="AA36" s="1"/>
      <c r="AB36" s="1"/>
    </row>
    <row r="37" spans="2:28" ht="12.6" outlineLevel="1" thickBot="1">
      <c r="B37" s="2"/>
      <c r="C37" s="219">
        <v>2021</v>
      </c>
      <c r="D37" s="49">
        <v>2020</v>
      </c>
      <c r="E37" s="49">
        <v>2019</v>
      </c>
      <c r="F37" s="49">
        <v>2018</v>
      </c>
      <c r="G37" s="49">
        <v>2017</v>
      </c>
      <c r="H37" s="49">
        <v>2016</v>
      </c>
      <c r="I37" s="49">
        <v>2015</v>
      </c>
      <c r="J37" s="49">
        <v>2014</v>
      </c>
      <c r="K37" s="49">
        <v>2013</v>
      </c>
      <c r="L37" s="49">
        <v>2012</v>
      </c>
      <c r="M37" s="49">
        <v>2011</v>
      </c>
      <c r="N37" s="49">
        <v>2010</v>
      </c>
      <c r="O37" s="214"/>
      <c r="P37" s="15">
        <v>2009</v>
      </c>
      <c r="Q37" s="15">
        <v>2008</v>
      </c>
      <c r="R37" s="15">
        <v>2007</v>
      </c>
      <c r="S37" s="16">
        <v>2006</v>
      </c>
      <c r="T37" s="16">
        <v>2005</v>
      </c>
      <c r="U37" s="16">
        <v>2004</v>
      </c>
      <c r="V37" s="212"/>
      <c r="W37" s="33">
        <v>2009</v>
      </c>
      <c r="X37" s="33">
        <v>2008</v>
      </c>
      <c r="Y37" s="33">
        <v>2007</v>
      </c>
      <c r="Z37" s="33">
        <v>2006</v>
      </c>
      <c r="AA37" s="33">
        <v>2005</v>
      </c>
      <c r="AB37" s="33">
        <v>2004</v>
      </c>
    </row>
    <row r="38" spans="2:28" ht="12.6" outlineLevel="1" thickBot="1">
      <c r="B38" s="3" t="s">
        <v>0</v>
      </c>
      <c r="C38" s="220"/>
      <c r="D38" s="3"/>
      <c r="E38" s="3"/>
      <c r="F38" s="3"/>
      <c r="G38" s="3"/>
      <c r="H38" s="3"/>
      <c r="I38" s="3"/>
      <c r="J38" s="3"/>
      <c r="K38" s="3"/>
      <c r="L38" s="3"/>
      <c r="M38" s="50"/>
      <c r="N38" s="50"/>
      <c r="O38" s="3"/>
      <c r="P38" s="17"/>
      <c r="Q38" s="18"/>
      <c r="R38" s="17"/>
      <c r="S38" s="19"/>
      <c r="T38" s="19"/>
      <c r="U38" s="19"/>
      <c r="V38" s="3"/>
      <c r="W38" s="34"/>
      <c r="X38" s="34"/>
      <c r="Y38" s="34"/>
      <c r="Z38" s="34"/>
      <c r="AA38" s="34"/>
      <c r="AB38" s="34"/>
    </row>
    <row r="39" spans="2:28" ht="14.7" outlineLevel="1">
      <c r="B39" s="4" t="s">
        <v>1</v>
      </c>
      <c r="C39" s="221">
        <v>159.400265151653</v>
      </c>
      <c r="D39" s="67">
        <v>139.5832748841959</v>
      </c>
      <c r="E39" s="67">
        <v>170.56477665655251</v>
      </c>
      <c r="F39" s="67">
        <v>231.61973493093259</v>
      </c>
      <c r="G39" s="67">
        <v>213.01281295290795</v>
      </c>
      <c r="H39" s="67">
        <v>281.97836588517248</v>
      </c>
      <c r="I39" s="67">
        <v>229.53023251254081</v>
      </c>
      <c r="J39" s="64">
        <v>323.88630187203455</v>
      </c>
      <c r="K39" s="64">
        <v>401.2483995231392</v>
      </c>
      <c r="L39" s="64">
        <v>335.0250345839795</v>
      </c>
      <c r="M39" s="64">
        <v>404.88678659125731</v>
      </c>
      <c r="N39" s="64">
        <v>477.02324047435133</v>
      </c>
      <c r="O39" s="4"/>
      <c r="P39" s="20">
        <v>511.69115053664262</v>
      </c>
      <c r="Q39" s="20">
        <v>474.92371567830543</v>
      </c>
      <c r="R39" s="20">
        <v>588.49661668865247</v>
      </c>
      <c r="S39" s="20">
        <v>629.10961259305009</v>
      </c>
      <c r="T39" s="20">
        <v>508.51301658852412</v>
      </c>
      <c r="U39" s="20">
        <v>555.3574003864735</v>
      </c>
      <c r="V39" s="4"/>
      <c r="W39" s="52">
        <v>489.71544851530314</v>
      </c>
      <c r="X39" s="52">
        <v>500.31679865442453</v>
      </c>
      <c r="Y39" s="52">
        <v>492.52729414636434</v>
      </c>
      <c r="Z39" s="52">
        <v>510.03787699583529</v>
      </c>
      <c r="AA39" s="52">
        <v>479.70373726360526</v>
      </c>
      <c r="AB39" s="52">
        <v>470.01442101568887</v>
      </c>
    </row>
    <row r="40" spans="2:28" ht="14.7" outlineLevel="1">
      <c r="B40" s="4" t="s">
        <v>2</v>
      </c>
      <c r="C40" s="222">
        <v>0.11429474615232491</v>
      </c>
      <c r="D40" s="65">
        <v>0.10910807918720263</v>
      </c>
      <c r="E40" s="65">
        <v>0.14586529033132858</v>
      </c>
      <c r="F40" s="65">
        <v>0.11268860059208022</v>
      </c>
      <c r="G40" s="65">
        <v>0.1169442558711606</v>
      </c>
      <c r="H40" s="65">
        <v>0.11681928026435374</v>
      </c>
      <c r="I40" s="65">
        <v>9.8652219718723941E-2</v>
      </c>
      <c r="J40" s="65">
        <v>0.1159063953804258</v>
      </c>
      <c r="K40" s="65">
        <v>0.14730326942529656</v>
      </c>
      <c r="L40" s="65">
        <v>0.16832426468077272</v>
      </c>
      <c r="M40" s="65">
        <v>0.22053404200273785</v>
      </c>
      <c r="N40" s="65">
        <v>0.25877074223945945</v>
      </c>
      <c r="O40" s="4"/>
      <c r="P40" s="21">
        <v>0.17027886453646238</v>
      </c>
      <c r="Q40" s="21">
        <v>0.15531425347122788</v>
      </c>
      <c r="R40" s="21">
        <v>0.15875219335971039</v>
      </c>
      <c r="S40" s="21">
        <v>0.2020745894088169</v>
      </c>
      <c r="T40" s="21">
        <v>0.24160944832748021</v>
      </c>
      <c r="U40" s="22">
        <v>0.25370651082227097</v>
      </c>
      <c r="V40" s="4"/>
      <c r="W40" s="53">
        <v>0.30932896457832132</v>
      </c>
      <c r="X40" s="53">
        <v>0.31655387149106001</v>
      </c>
      <c r="Y40" s="53">
        <v>0.30567688827821299</v>
      </c>
      <c r="Z40" s="54">
        <v>0.43019390215278469</v>
      </c>
      <c r="AA40" s="54">
        <v>0.48392339861117623</v>
      </c>
      <c r="AB40" s="53">
        <v>0.54551453982532816</v>
      </c>
    </row>
    <row r="41" spans="2:28" ht="14.7" outlineLevel="1">
      <c r="B41" s="4" t="s">
        <v>3</v>
      </c>
      <c r="C41" s="223">
        <v>3.7801831343973972E-3</v>
      </c>
      <c r="D41" s="66">
        <v>3.1935778061055282E-3</v>
      </c>
      <c r="E41" s="66">
        <v>3.4311766981908994E-3</v>
      </c>
      <c r="F41" s="66">
        <v>4.0256875112722528E-3</v>
      </c>
      <c r="G41" s="66">
        <v>4.0236812882122703E-3</v>
      </c>
      <c r="H41" s="66">
        <v>4.4145084025392937E-3</v>
      </c>
      <c r="I41" s="66">
        <v>3.8911728238574688E-3</v>
      </c>
      <c r="J41" s="66">
        <v>5.3734747608627396E-3</v>
      </c>
      <c r="K41" s="66">
        <v>5.8133836101838896E-3</v>
      </c>
      <c r="L41" s="66">
        <v>5.85897501804916E-3</v>
      </c>
      <c r="M41" s="66">
        <v>5.8065177974433889E-3</v>
      </c>
      <c r="N41" s="66">
        <v>6.6364334535375822E-3</v>
      </c>
      <c r="O41" s="4"/>
      <c r="P41" s="23">
        <v>8.5861788266059745E-3</v>
      </c>
      <c r="Q41" s="23">
        <v>9.1334100055403804E-3</v>
      </c>
      <c r="R41" s="23">
        <v>9.6599023400494172E-3</v>
      </c>
      <c r="S41" s="23">
        <v>9.7771882031755381E-3</v>
      </c>
      <c r="T41" s="23">
        <v>9.1634704794357844E-3</v>
      </c>
      <c r="U41" s="24">
        <v>1.8447996198388054E-2</v>
      </c>
      <c r="V41" s="4"/>
      <c r="W41" s="55">
        <v>6.30742474784782E-3</v>
      </c>
      <c r="X41" s="55">
        <v>7.3988355030644454E-3</v>
      </c>
      <c r="Y41" s="55">
        <v>7.5045365455618804E-3</v>
      </c>
      <c r="Z41" s="56">
        <v>7.5842687959346948E-3</v>
      </c>
      <c r="AA41" s="56">
        <v>7.2349422906103191E-3</v>
      </c>
      <c r="AB41" s="55">
        <v>7.8215329513427311E-3</v>
      </c>
    </row>
    <row r="42" spans="2:28" ht="14.7" outlineLevel="1">
      <c r="B42" s="4" t="s">
        <v>4</v>
      </c>
      <c r="C42" s="221">
        <v>163.60226657453342</v>
      </c>
      <c r="D42" s="67">
        <v>143.48459922005554</v>
      </c>
      <c r="E42" s="67">
        <v>175.2338995708966</v>
      </c>
      <c r="F42" s="67">
        <v>235.63660482409372</v>
      </c>
      <c r="G42" s="67">
        <v>217.22559480607649</v>
      </c>
      <c r="H42" s="67">
        <v>286.58094215496675</v>
      </c>
      <c r="I42" s="67">
        <v>233.30696453022833</v>
      </c>
      <c r="J42" s="67">
        <v>328.57713328652568</v>
      </c>
      <c r="K42" s="67">
        <v>406.79280951136167</v>
      </c>
      <c r="L42" s="67">
        <v>340.70887208037203</v>
      </c>
      <c r="M42" s="67">
        <v>411.64635210375678</v>
      </c>
      <c r="N42" s="67">
        <v>484.7998128825904</v>
      </c>
      <c r="O42" s="4"/>
      <c r="P42" s="25">
        <v>518.23571367740499</v>
      </c>
      <c r="Q42" s="25">
        <v>481.45908303890042</v>
      </c>
      <c r="R42" s="25">
        <v>595.38881553779277</v>
      </c>
      <c r="S42" s="25">
        <v>636.38410731362023</v>
      </c>
      <c r="T42" s="25">
        <v>516.55740085373054</v>
      </c>
      <c r="U42" s="20">
        <v>566.40411593524152</v>
      </c>
      <c r="V42" s="4"/>
      <c r="W42" s="52">
        <v>498.35320102083813</v>
      </c>
      <c r="X42" s="52">
        <v>509.38134961855383</v>
      </c>
      <c r="Y42" s="52">
        <v>501.37945777312598</v>
      </c>
      <c r="Z42" s="57">
        <v>521.42307226778303</v>
      </c>
      <c r="AA42" s="57">
        <v>492.21376591562534</v>
      </c>
      <c r="AB42" s="52">
        <v>483.89490156693699</v>
      </c>
    </row>
    <row r="43" spans="2:28" ht="14.7" outlineLevel="1">
      <c r="B43" s="4" t="s">
        <v>5</v>
      </c>
      <c r="C43" s="222">
        <v>4.3661585084362804E-2</v>
      </c>
      <c r="D43" s="65">
        <v>4.2228816555003053E-2</v>
      </c>
      <c r="E43" s="65">
        <v>3.7859149679692214E-2</v>
      </c>
      <c r="F43" s="65">
        <v>5.2387166484755984E-2</v>
      </c>
      <c r="G43" s="65">
        <v>4.3564718920309602E-2</v>
      </c>
      <c r="H43" s="65">
        <v>5.3325037842484421E-2</v>
      </c>
      <c r="I43" s="65">
        <v>5.4682425080931907E-2</v>
      </c>
      <c r="J43" s="65">
        <v>5.6296579579668084E-2</v>
      </c>
      <c r="K43" s="65">
        <v>7.2595797503397369E-2</v>
      </c>
      <c r="L43" s="65">
        <v>7.0064487066584455E-2</v>
      </c>
      <c r="M43" s="65">
        <v>7.1472485307542952E-2</v>
      </c>
      <c r="N43" s="65">
        <v>8.8169426639269174E-2</v>
      </c>
      <c r="O43" s="4"/>
      <c r="P43" s="21">
        <v>0.16779507332417337</v>
      </c>
      <c r="Q43" s="21">
        <v>0.20613485024280109</v>
      </c>
      <c r="R43" s="21">
        <v>0.27448150626121887</v>
      </c>
      <c r="S43" s="21">
        <v>0.33230326143134398</v>
      </c>
      <c r="T43" s="21">
        <v>0.28517308489613413</v>
      </c>
      <c r="U43" s="22">
        <v>0.35559051344042436</v>
      </c>
      <c r="V43" s="4"/>
      <c r="W43" s="53">
        <v>7.0122177930471832E-2</v>
      </c>
      <c r="X43" s="53">
        <v>0.11153455779062317</v>
      </c>
      <c r="Y43" s="53">
        <v>0.15972095394029878</v>
      </c>
      <c r="Z43" s="54">
        <v>0.11368599576703503</v>
      </c>
      <c r="AA43" s="54">
        <v>8.695000771684025E-2</v>
      </c>
      <c r="AB43" s="53">
        <v>0.12238481945049386</v>
      </c>
    </row>
    <row r="44" spans="2:28" ht="14.7" outlineLevel="1">
      <c r="B44" s="4" t="s">
        <v>6</v>
      </c>
      <c r="C44" s="222">
        <v>0.23913151771143432</v>
      </c>
      <c r="D44" s="65">
        <v>0.21116256210761</v>
      </c>
      <c r="E44" s="65">
        <v>0.27151483666572412</v>
      </c>
      <c r="F44" s="65">
        <v>0.27191790722481313</v>
      </c>
      <c r="G44" s="65">
        <v>0.21337900562601722</v>
      </c>
      <c r="H44" s="65">
        <v>0.21886846576093152</v>
      </c>
      <c r="I44" s="65">
        <v>0.1979068414938677</v>
      </c>
      <c r="J44" s="65">
        <v>0.23428750176867869</v>
      </c>
      <c r="K44" s="65">
        <v>0.29143630962304307</v>
      </c>
      <c r="L44" s="65">
        <v>0.29361790426077733</v>
      </c>
      <c r="M44" s="65">
        <v>0.33318480946674223</v>
      </c>
      <c r="N44" s="65">
        <v>0.38120431858065956</v>
      </c>
      <c r="O44" s="4"/>
      <c r="P44" s="21">
        <v>0.48709402317454764</v>
      </c>
      <c r="Q44" s="21">
        <v>0.54240942540489034</v>
      </c>
      <c r="R44" s="21">
        <v>0.65013578415822326</v>
      </c>
      <c r="S44" s="21">
        <v>0.81439471069064029</v>
      </c>
      <c r="T44" s="21">
        <v>0.87195162734937737</v>
      </c>
      <c r="U44" s="22">
        <v>0.93759761794683461</v>
      </c>
      <c r="V44" s="4"/>
      <c r="W44" s="53">
        <v>0.40940182044551859</v>
      </c>
      <c r="X44" s="53">
        <v>0.57261492641610345</v>
      </c>
      <c r="Y44" s="53">
        <v>0.83289097579032112</v>
      </c>
      <c r="Z44" s="54">
        <v>0.92408944490080258</v>
      </c>
      <c r="AA44" s="54">
        <v>0.97528511351058245</v>
      </c>
      <c r="AB44" s="53">
        <v>0.98289068674997748</v>
      </c>
    </row>
    <row r="45" spans="2:28" outlineLevel="1">
      <c r="B45" s="4" t="s">
        <v>7</v>
      </c>
      <c r="C45" s="222">
        <v>0.22637879727664739</v>
      </c>
      <c r="D45" s="65">
        <v>0.17669160133090261</v>
      </c>
      <c r="E45" s="65">
        <v>0.18016858458236443</v>
      </c>
      <c r="F45" s="65">
        <v>0.17246610905346826</v>
      </c>
      <c r="G45" s="65">
        <v>0.18170793506693744</v>
      </c>
      <c r="H45" s="65">
        <v>0.15608066723432643</v>
      </c>
      <c r="I45" s="65">
        <v>0.13533259590470689</v>
      </c>
      <c r="J45" s="65">
        <v>0.16394600728247166</v>
      </c>
      <c r="K45" s="65">
        <v>0.17105901123964409</v>
      </c>
      <c r="L45" s="65">
        <v>0.18627561728804565</v>
      </c>
      <c r="M45" s="65">
        <v>0.17485305447020102</v>
      </c>
      <c r="N45" s="65">
        <v>0.1782826423193066</v>
      </c>
      <c r="O45" s="4"/>
      <c r="P45" s="21">
        <v>0.1860565856422953</v>
      </c>
      <c r="Q45" s="21">
        <v>0.17394475079365432</v>
      </c>
      <c r="R45" s="21">
        <v>0.16711848067738611</v>
      </c>
      <c r="S45" s="21">
        <v>0.17851701063036091</v>
      </c>
      <c r="T45" s="21">
        <v>0.21554772599701935</v>
      </c>
      <c r="U45" s="22">
        <v>0.20083084939060453</v>
      </c>
      <c r="V45" s="4"/>
      <c r="W45" s="53">
        <v>0.14490802398387709</v>
      </c>
      <c r="X45" s="53">
        <v>0.17259809555914385</v>
      </c>
      <c r="Y45" s="53">
        <v>0.17642786671545882</v>
      </c>
      <c r="Z45" s="54">
        <v>0.22740403765988468</v>
      </c>
      <c r="AA45" s="54">
        <v>0.25462045576032927</v>
      </c>
      <c r="AB45" s="53">
        <v>0.27866938223437765</v>
      </c>
    </row>
    <row r="46" spans="2:28" outlineLevel="1">
      <c r="B46" s="4" t="s">
        <v>8</v>
      </c>
      <c r="C46" s="222">
        <v>2.5451666776305445E-2</v>
      </c>
      <c r="D46" s="65">
        <v>2.2322965188953551E-2</v>
      </c>
      <c r="E46" s="65">
        <v>2.6255712517082967E-2</v>
      </c>
      <c r="F46" s="65">
        <v>2.0619653512539516E-2</v>
      </c>
      <c r="G46" s="65">
        <v>2.201820491626566E-2</v>
      </c>
      <c r="H46" s="65">
        <v>2.1565773875341754E-2</v>
      </c>
      <c r="I46" s="65">
        <v>1.7325142905297481E-2</v>
      </c>
      <c r="J46" s="65">
        <v>2.2612950578098808E-2</v>
      </c>
      <c r="K46" s="65">
        <v>3.0210238491988412E-2</v>
      </c>
      <c r="L46" s="65">
        <v>3.5714445367700777E-2</v>
      </c>
      <c r="M46" s="65">
        <v>4.5747266555255336E-2</v>
      </c>
      <c r="N46" s="65">
        <v>5.3436202975272122E-2</v>
      </c>
      <c r="O46" s="4"/>
      <c r="P46" s="21">
        <v>4.0057429151231998E-2</v>
      </c>
      <c r="Q46" s="21">
        <v>4.4131497608813325E-2</v>
      </c>
      <c r="R46" s="21">
        <v>4.4774685234134026E-2</v>
      </c>
      <c r="S46" s="21">
        <v>5.3855867808636715E-2</v>
      </c>
      <c r="T46" s="21">
        <v>6.288457283311627E-2</v>
      </c>
      <c r="U46" s="22">
        <v>6.7106378398320038E-2</v>
      </c>
      <c r="V46" s="4"/>
      <c r="W46" s="53">
        <v>5.7777931852308451E-2</v>
      </c>
      <c r="X46" s="53">
        <v>7.5197658032784706E-2</v>
      </c>
      <c r="Y46" s="53">
        <v>7.0292861164159823E-2</v>
      </c>
      <c r="Z46" s="54">
        <v>9.4713901378313523E-2</v>
      </c>
      <c r="AA46" s="54">
        <v>0.1074631029432439</v>
      </c>
      <c r="AB46" s="53">
        <v>0.12568115362648813</v>
      </c>
    </row>
    <row r="47" spans="2:28" ht="12.6" outlineLevel="1" thickBot="1">
      <c r="B47" s="2" t="s">
        <v>9</v>
      </c>
      <c r="C47" s="233">
        <v>2.4373345563029846E-2</v>
      </c>
      <c r="D47" s="124">
        <v>1.8638638953251522E-2</v>
      </c>
      <c r="E47" s="124">
        <v>1.6217339888676175E-2</v>
      </c>
      <c r="F47" s="124">
        <v>1.7383758543704331E-2</v>
      </c>
      <c r="G47" s="124">
        <v>6.8937630289025911E-3</v>
      </c>
      <c r="H47" s="124">
        <v>7.8715990620658125E-3</v>
      </c>
      <c r="I47" s="124">
        <v>6.442618610677079E-3</v>
      </c>
      <c r="J47" s="65">
        <v>1.114829389147372E-2</v>
      </c>
      <c r="K47" s="65">
        <v>1.6148095329267958E-2</v>
      </c>
      <c r="L47" s="65">
        <v>1.0544586501374737E-2</v>
      </c>
      <c r="M47" s="65">
        <v>1.1585026189239029E-2</v>
      </c>
      <c r="N47" s="65">
        <v>1.1702285950429615E-2</v>
      </c>
      <c r="O47" s="2"/>
      <c r="P47" s="21">
        <v>1.2074512759017072E-2</v>
      </c>
      <c r="Q47" s="21">
        <v>1.1499038060961917E-2</v>
      </c>
      <c r="R47" s="21">
        <v>2.2210297395728908E-2</v>
      </c>
      <c r="S47" s="21">
        <v>1.8574441830360968E-2</v>
      </c>
      <c r="T47" s="21">
        <v>2.1139139482231104E-2</v>
      </c>
      <c r="U47" s="22">
        <v>2.9109047180712125E-2</v>
      </c>
      <c r="V47" s="2"/>
      <c r="W47" s="53">
        <v>2.0588056736698696E-2</v>
      </c>
      <c r="X47" s="53">
        <v>2.2711300854644487E-2</v>
      </c>
      <c r="Y47" s="53">
        <v>1.9843676479417229E-2</v>
      </c>
      <c r="Z47" s="54">
        <v>1.8380562786558086E-2</v>
      </c>
      <c r="AA47" s="54">
        <v>2.2512964911471051E-2</v>
      </c>
      <c r="AB47" s="53">
        <v>2.2295745804589796E-2</v>
      </c>
    </row>
    <row r="48" spans="2:28" ht="12.6" outlineLevel="1" thickBot="1">
      <c r="B48" s="3" t="s">
        <v>10</v>
      </c>
      <c r="C48" s="224"/>
      <c r="D48" s="129"/>
      <c r="E48" s="129"/>
      <c r="F48" s="129"/>
      <c r="G48" s="129"/>
      <c r="H48" s="129"/>
      <c r="I48" s="129"/>
      <c r="J48" s="68"/>
      <c r="K48" s="68"/>
      <c r="L48" s="68"/>
      <c r="M48" s="68"/>
      <c r="N48" s="68"/>
      <c r="O48" s="3"/>
      <c r="P48" s="26"/>
      <c r="Q48" s="26"/>
      <c r="R48" s="26"/>
      <c r="S48" s="26"/>
      <c r="T48" s="26"/>
      <c r="U48" s="26"/>
      <c r="V48" s="3"/>
      <c r="W48" s="58"/>
      <c r="X48" s="58"/>
      <c r="Y48" s="58"/>
      <c r="Z48" s="58"/>
      <c r="AA48" s="58"/>
      <c r="AB48" s="58"/>
    </row>
    <row r="49" spans="2:28" outlineLevel="1">
      <c r="B49" s="5" t="s">
        <v>11</v>
      </c>
      <c r="C49" s="225">
        <v>4.9315320611985083</v>
      </c>
      <c r="D49" s="125">
        <v>3.7069028036985747</v>
      </c>
      <c r="E49" s="125">
        <v>4.6353926474552054</v>
      </c>
      <c r="F49" s="125">
        <v>7.9621296494319189</v>
      </c>
      <c r="G49" s="125">
        <v>6.7317874380556351</v>
      </c>
      <c r="H49" s="125">
        <v>9.5932840861330924</v>
      </c>
      <c r="I49" s="125">
        <v>7.4536770391245666</v>
      </c>
      <c r="J49" s="69">
        <v>10.858215890978576</v>
      </c>
      <c r="K49" s="69">
        <v>12.699143401095196</v>
      </c>
      <c r="L49" s="69">
        <v>10.272502164927021</v>
      </c>
      <c r="M49" s="69">
        <v>13.718477041007729</v>
      </c>
      <c r="N49" s="69">
        <v>13.797311798173292</v>
      </c>
      <c r="O49" s="5"/>
      <c r="P49" s="27">
        <v>14.32016568092426</v>
      </c>
      <c r="Q49" s="27">
        <v>17.139848314538277</v>
      </c>
      <c r="R49" s="27">
        <v>20.296016906037512</v>
      </c>
      <c r="S49" s="27">
        <v>19.615882991207531</v>
      </c>
      <c r="T49" s="27">
        <v>16.866082671460738</v>
      </c>
      <c r="U49" s="28">
        <v>18.407891892343805</v>
      </c>
      <c r="V49" s="5"/>
      <c r="W49" s="59">
        <v>17.004042390791884</v>
      </c>
      <c r="X49" s="59">
        <v>19.974253994750335</v>
      </c>
      <c r="Y49" s="59">
        <v>18.948009208580991</v>
      </c>
      <c r="Z49" s="45">
        <v>15.081429923226183</v>
      </c>
      <c r="AA49" s="45">
        <v>15.875022512742966</v>
      </c>
      <c r="AB49" s="59">
        <v>13.818693695337721</v>
      </c>
    </row>
    <row r="50" spans="2:28" outlineLevel="1">
      <c r="B50" s="5" t="s">
        <v>12</v>
      </c>
      <c r="C50" s="225">
        <v>0.84878937410888433</v>
      </c>
      <c r="D50" s="125">
        <v>0.63801262398547698</v>
      </c>
      <c r="E50" s="125">
        <v>0.79781941497227715</v>
      </c>
      <c r="F50" s="125">
        <v>1.3703998996353803</v>
      </c>
      <c r="G50" s="125">
        <v>1.0800863573497295</v>
      </c>
      <c r="H50" s="125">
        <v>1.5188158705647177</v>
      </c>
      <c r="I50" s="125">
        <v>1.226628297706293</v>
      </c>
      <c r="J50" s="69">
        <v>1.8043646635292421</v>
      </c>
      <c r="K50" s="69">
        <v>3.9416165704218566</v>
      </c>
      <c r="L50" s="69">
        <v>1.3878909498815706</v>
      </c>
      <c r="M50" s="69">
        <v>1.4349903343809884</v>
      </c>
      <c r="N50" s="69">
        <v>1.9262893340344622</v>
      </c>
      <c r="O50" s="5"/>
      <c r="P50" s="27">
        <v>2.7790903529451545</v>
      </c>
      <c r="Q50" s="27">
        <v>2.204109340975966</v>
      </c>
      <c r="R50" s="27">
        <v>2.7224207576943127</v>
      </c>
      <c r="S50" s="27">
        <v>2.9351194402005452</v>
      </c>
      <c r="T50" s="27">
        <v>1.954142356499456</v>
      </c>
      <c r="U50" s="28">
        <v>3.3250736993949062</v>
      </c>
      <c r="V50" s="5"/>
      <c r="W50" s="59">
        <v>1.8834814318223549</v>
      </c>
      <c r="X50" s="59">
        <v>1.9770018901317226</v>
      </c>
      <c r="Y50" s="59">
        <v>2.0479344067456751</v>
      </c>
      <c r="Z50" s="45">
        <v>2.0029339372779535</v>
      </c>
      <c r="AA50" s="45">
        <v>2.1245435228853515</v>
      </c>
      <c r="AB50" s="59">
        <v>1.6563848378568735</v>
      </c>
    </row>
    <row r="51" spans="2:28" outlineLevel="1">
      <c r="B51" s="5" t="s">
        <v>13</v>
      </c>
      <c r="C51" s="225">
        <v>1.7929853057726393</v>
      </c>
      <c r="D51" s="125">
        <v>1.3477398452406357</v>
      </c>
      <c r="E51" s="125">
        <v>1.6853162060461004</v>
      </c>
      <c r="F51" s="125">
        <v>2.894836997291792</v>
      </c>
      <c r="G51" s="125">
        <v>2.6424819452066712</v>
      </c>
      <c r="H51" s="125">
        <v>3.8208072987776776</v>
      </c>
      <c r="I51" s="125">
        <v>2.9739493852056267</v>
      </c>
      <c r="J51" s="69">
        <v>4.3082317622617454</v>
      </c>
      <c r="K51" s="69">
        <v>5.6377607443133604</v>
      </c>
      <c r="L51" s="69">
        <v>4.4586929828675173</v>
      </c>
      <c r="M51" s="69">
        <v>5.2986640663801001</v>
      </c>
      <c r="N51" s="69">
        <v>5.4096205180906844</v>
      </c>
      <c r="O51" s="5"/>
      <c r="P51" s="27">
        <v>5.4252252225028812</v>
      </c>
      <c r="Q51" s="27">
        <v>5.2322614427159815</v>
      </c>
      <c r="R51" s="27">
        <v>7.2316314824741834</v>
      </c>
      <c r="S51" s="27">
        <v>9.1971757963362375</v>
      </c>
      <c r="T51" s="27">
        <v>7.2220233585730353</v>
      </c>
      <c r="U51" s="28">
        <v>8.5148557250231818</v>
      </c>
      <c r="V51" s="5"/>
      <c r="W51" s="59">
        <v>5.9066056427440632</v>
      </c>
      <c r="X51" s="59">
        <v>5.8968634540536611</v>
      </c>
      <c r="Y51" s="59">
        <v>5.8023577523031635</v>
      </c>
      <c r="Z51" s="45">
        <v>6.2026923169375801</v>
      </c>
      <c r="AA51" s="45">
        <v>6.7675134232138765</v>
      </c>
      <c r="AB51" s="59">
        <v>4.5407736131524121</v>
      </c>
    </row>
    <row r="52" spans="2:28" outlineLevel="1">
      <c r="B52" s="5" t="s">
        <v>14</v>
      </c>
      <c r="C52" s="225">
        <v>9.6927400365421796</v>
      </c>
      <c r="D52" s="125">
        <v>9.8886617934519752</v>
      </c>
      <c r="E52" s="125">
        <v>11.84126113867149</v>
      </c>
      <c r="F52" s="125">
        <v>10.766929208752938</v>
      </c>
      <c r="G52" s="125">
        <v>10.762588719164695</v>
      </c>
      <c r="H52" s="125">
        <v>11.408450540976503</v>
      </c>
      <c r="I52" s="125">
        <v>11.834418451480413</v>
      </c>
      <c r="J52" s="69">
        <v>11.740341707326939</v>
      </c>
      <c r="K52" s="69">
        <v>10.777029907160479</v>
      </c>
      <c r="L52" s="69">
        <v>11.150198336320541</v>
      </c>
      <c r="M52" s="69">
        <v>10.244247742244964</v>
      </c>
      <c r="N52" s="69">
        <v>9.6949759349209561</v>
      </c>
      <c r="O52" s="5"/>
      <c r="P52" s="27">
        <v>15.697151532417092</v>
      </c>
      <c r="Q52" s="27">
        <v>12.408586461317284</v>
      </c>
      <c r="R52" s="27">
        <v>11.092253627675294</v>
      </c>
      <c r="S52" s="27">
        <v>10.84421042284121</v>
      </c>
      <c r="T52" s="27">
        <v>11.76835679593295</v>
      </c>
      <c r="U52" s="28">
        <v>11.511532224062632</v>
      </c>
      <c r="V52" s="5"/>
      <c r="W52" s="59">
        <v>10.991318293753269</v>
      </c>
      <c r="X52" s="59">
        <v>10.940522904568164</v>
      </c>
      <c r="Y52" s="59">
        <v>10.220005772610216</v>
      </c>
      <c r="Z52" s="45">
        <v>10.181365075711508</v>
      </c>
      <c r="AA52" s="45">
        <v>10.197457009669058</v>
      </c>
      <c r="AB52" s="59">
        <v>9.921545462649993</v>
      </c>
    </row>
    <row r="53" spans="2:28" outlineLevel="1">
      <c r="B53" s="5" t="s">
        <v>15</v>
      </c>
      <c r="C53" s="225">
        <v>1.4682047582059055</v>
      </c>
      <c r="D53" s="125">
        <v>1.497881944909208</v>
      </c>
      <c r="E53" s="125">
        <v>1.793651318555155</v>
      </c>
      <c r="F53" s="125">
        <v>1.6309172262910134</v>
      </c>
      <c r="G53" s="125">
        <v>1.6853721665350532</v>
      </c>
      <c r="H53" s="125">
        <v>1.839471822501926</v>
      </c>
      <c r="I53" s="125">
        <v>1.9478643410743299</v>
      </c>
      <c r="J53" s="69">
        <v>1.8779313748492585</v>
      </c>
      <c r="K53" s="69">
        <v>1.7499280352563023</v>
      </c>
      <c r="L53" s="69">
        <v>1.8430083122558933</v>
      </c>
      <c r="M53" s="69">
        <v>1.7387469733810788</v>
      </c>
      <c r="N53" s="69">
        <v>1.5700032504406591</v>
      </c>
      <c r="O53" s="5"/>
      <c r="P53" s="27">
        <v>2.0210665563991235</v>
      </c>
      <c r="Q53" s="27">
        <v>2.2240994480246559</v>
      </c>
      <c r="R53" s="27">
        <v>2.1815933778374816</v>
      </c>
      <c r="S53" s="27">
        <v>2.241650852526003</v>
      </c>
      <c r="T53" s="27">
        <v>2.0029048069909465</v>
      </c>
      <c r="U53" s="28">
        <v>2.1605314859699654</v>
      </c>
      <c r="V53" s="5"/>
      <c r="W53" s="59">
        <v>1.6123207240894641</v>
      </c>
      <c r="X53" s="59">
        <v>1.6027439697152319</v>
      </c>
      <c r="Y53" s="59">
        <v>1.5046224616980668</v>
      </c>
      <c r="Z53" s="45">
        <v>1.7583953983803597</v>
      </c>
      <c r="AA53" s="45">
        <v>1.1460179768077654</v>
      </c>
      <c r="AB53" s="59">
        <v>1.2994295226574557</v>
      </c>
    </row>
    <row r="54" spans="2:28" outlineLevel="1">
      <c r="B54" s="5" t="s">
        <v>16</v>
      </c>
      <c r="C54" s="225">
        <v>2.296447111215802</v>
      </c>
      <c r="D54" s="125">
        <v>1.5915971144614964</v>
      </c>
      <c r="E54" s="125">
        <v>1.6619110501554615</v>
      </c>
      <c r="F54" s="125">
        <v>1.5527463347471575</v>
      </c>
      <c r="G54" s="125">
        <v>1.7890970288369639</v>
      </c>
      <c r="H54" s="125">
        <v>1.4747128589028911</v>
      </c>
      <c r="I54" s="125">
        <v>1.2684352486848882</v>
      </c>
      <c r="J54" s="69">
        <v>1.6081439238907682</v>
      </c>
      <c r="K54" s="69">
        <v>1.1666288975924142</v>
      </c>
      <c r="L54" s="69">
        <v>1.2989156485560847</v>
      </c>
      <c r="M54" s="69">
        <v>1.4465013906026507</v>
      </c>
      <c r="N54" s="69">
        <v>1.2032256719602235</v>
      </c>
      <c r="O54" s="5"/>
      <c r="P54" s="27">
        <v>2.5317630857840165</v>
      </c>
      <c r="Q54" s="27">
        <v>1.4079013413790538</v>
      </c>
      <c r="R54" s="27">
        <v>2.6183780753399932</v>
      </c>
      <c r="S54" s="27">
        <v>1.112533467826645</v>
      </c>
      <c r="T54" s="27">
        <v>1.1522533350186317</v>
      </c>
      <c r="U54" s="28">
        <v>1.0491224211324854</v>
      </c>
      <c r="V54" s="5"/>
      <c r="W54" s="59">
        <v>1.1449509771189676</v>
      </c>
      <c r="X54" s="59">
        <v>0.75139021112167625</v>
      </c>
      <c r="Y54" s="59">
        <v>0.50460840808192076</v>
      </c>
      <c r="Z54" s="45">
        <v>0.43516720357019689</v>
      </c>
      <c r="AA54" s="45">
        <v>0.45916957730473662</v>
      </c>
      <c r="AB54" s="59">
        <v>0.61741016827694262</v>
      </c>
    </row>
    <row r="55" spans="2:28" ht="12.6" outlineLevel="1" thickBot="1">
      <c r="B55" s="2" t="s">
        <v>17</v>
      </c>
      <c r="C55" s="234">
        <v>5.4044808193330206E-2</v>
      </c>
      <c r="D55" s="126">
        <v>6.4887430470604884E-2</v>
      </c>
      <c r="E55" s="126">
        <v>0.11410886986786407</v>
      </c>
      <c r="F55" s="126">
        <v>9.3190009167300095E-2</v>
      </c>
      <c r="G55" s="126">
        <v>9.6986669392706518E-2</v>
      </c>
      <c r="H55" s="126">
        <v>5.5436861836969178E-2</v>
      </c>
      <c r="I55" s="126">
        <v>0.10806582971834104</v>
      </c>
      <c r="J55" s="69">
        <v>6.4588616508524696E-2</v>
      </c>
      <c r="K55" s="69">
        <v>4.7215294012462293E-2</v>
      </c>
      <c r="L55" s="69">
        <v>0.1904526532153597</v>
      </c>
      <c r="M55" s="69">
        <v>0.12309314099689807</v>
      </c>
      <c r="N55" s="69">
        <v>0.12191264725432929</v>
      </c>
      <c r="O55" s="2"/>
      <c r="P55" s="27">
        <v>0.25978927945266317</v>
      </c>
      <c r="Q55" s="27">
        <v>0.13771587039571712</v>
      </c>
      <c r="R55" s="27">
        <v>0.11959657892057912</v>
      </c>
      <c r="S55" s="27" t="s">
        <v>27</v>
      </c>
      <c r="T55" s="27" t="s">
        <v>27</v>
      </c>
      <c r="U55" s="27" t="s">
        <v>27</v>
      </c>
      <c r="V55" s="2"/>
      <c r="W55" s="45" t="s">
        <v>27</v>
      </c>
      <c r="X55" s="45" t="s">
        <v>27</v>
      </c>
      <c r="Y55" s="45" t="s">
        <v>27</v>
      </c>
      <c r="Z55" s="60" t="s">
        <v>27</v>
      </c>
      <c r="AA55" s="60" t="s">
        <v>27</v>
      </c>
      <c r="AB55" s="60" t="s">
        <v>27</v>
      </c>
    </row>
    <row r="56" spans="2:28" ht="12.6" outlineLevel="1" thickBot="1">
      <c r="B56" s="3" t="s">
        <v>18</v>
      </c>
      <c r="C56" s="224"/>
      <c r="D56" s="129"/>
      <c r="E56" s="129"/>
      <c r="F56" s="129"/>
      <c r="G56" s="129"/>
      <c r="H56" s="129"/>
      <c r="I56" s="129"/>
      <c r="J56" s="68"/>
      <c r="K56" s="68"/>
      <c r="L56" s="68"/>
      <c r="M56" s="68"/>
      <c r="N56" s="68"/>
      <c r="O56" s="3"/>
      <c r="P56" s="26"/>
      <c r="Q56" s="26" t="s">
        <v>29</v>
      </c>
      <c r="R56" s="26" t="s">
        <v>29</v>
      </c>
      <c r="S56" s="26" t="s">
        <v>29</v>
      </c>
      <c r="T56" s="26"/>
      <c r="U56" s="26"/>
      <c r="V56" s="3"/>
      <c r="W56" s="58"/>
      <c r="X56" s="58" t="s">
        <v>29</v>
      </c>
      <c r="Y56" s="58"/>
      <c r="Z56" s="58" t="s">
        <v>29</v>
      </c>
      <c r="AA56" s="58"/>
      <c r="AB56" s="58"/>
    </row>
    <row r="57" spans="2:28" ht="12.75" customHeight="1" outlineLevel="1">
      <c r="B57" s="5" t="s">
        <v>19</v>
      </c>
      <c r="C57" s="226" t="s">
        <v>137</v>
      </c>
      <c r="D57" s="208" t="s">
        <v>137</v>
      </c>
      <c r="E57" s="208" t="s">
        <v>137</v>
      </c>
      <c r="F57" s="208" t="s">
        <v>137</v>
      </c>
      <c r="G57" s="127">
        <v>61.859105539412958</v>
      </c>
      <c r="H57" s="127">
        <v>87.992385452383303</v>
      </c>
      <c r="I57" s="127">
        <v>72.46286166090934</v>
      </c>
      <c r="J57" s="67">
        <v>107.2622836878063</v>
      </c>
      <c r="K57" s="67">
        <v>134.58666167584661</v>
      </c>
      <c r="L57" s="67">
        <v>102.33340388703836</v>
      </c>
      <c r="M57" s="67">
        <v>128.90292314178802</v>
      </c>
      <c r="N57" s="67">
        <v>149.52621251518275</v>
      </c>
      <c r="O57" s="5"/>
      <c r="P57" s="25">
        <v>153.94723796952081</v>
      </c>
      <c r="Q57" s="25">
        <v>145.8666343234637</v>
      </c>
      <c r="R57" s="25">
        <v>194.15416885150859</v>
      </c>
      <c r="S57" s="25">
        <v>203.0250978680111</v>
      </c>
      <c r="T57" s="25">
        <v>145.06747225897465</v>
      </c>
      <c r="U57" s="20">
        <v>163.62221471431812</v>
      </c>
      <c r="V57" s="5"/>
      <c r="W57" s="52">
        <v>159.63554233358548</v>
      </c>
      <c r="X57" s="52">
        <v>171.02878477504402</v>
      </c>
      <c r="Y57" s="52">
        <v>168.80905989857339</v>
      </c>
      <c r="Z57" s="57">
        <v>161.02282155684338</v>
      </c>
      <c r="AA57" s="57">
        <v>146.07726696940679</v>
      </c>
      <c r="AB57" s="52">
        <v>138.82692501320645</v>
      </c>
    </row>
    <row r="58" spans="2:28" outlineLevel="1">
      <c r="B58" s="5" t="s">
        <v>20</v>
      </c>
      <c r="C58" s="227"/>
      <c r="D58" s="209"/>
      <c r="E58" s="209"/>
      <c r="F58" s="209"/>
      <c r="G58" s="127">
        <v>1.9223298465716385</v>
      </c>
      <c r="H58" s="127">
        <v>1.9259198770316734</v>
      </c>
      <c r="I58" s="127">
        <v>2.1155584140657835</v>
      </c>
      <c r="J58" s="67">
        <v>1.3456683676856909</v>
      </c>
      <c r="K58" s="67">
        <v>1.7442913746113631</v>
      </c>
      <c r="L58" s="67">
        <v>2.8395655420608303</v>
      </c>
      <c r="M58" s="67">
        <v>3.1798722871553777</v>
      </c>
      <c r="N58" s="67">
        <v>4.9661551054485606</v>
      </c>
      <c r="O58" s="5"/>
      <c r="P58" s="25">
        <v>12.710654233140616</v>
      </c>
      <c r="Q58" s="25">
        <v>11.682661605504489</v>
      </c>
      <c r="R58" s="25">
        <v>13.730847083453988</v>
      </c>
      <c r="S58" s="25">
        <v>14.160045691717784</v>
      </c>
      <c r="T58" s="25">
        <v>16.587454977788681</v>
      </c>
      <c r="U58" s="25">
        <v>22.710426993746484</v>
      </c>
      <c r="V58" s="5"/>
      <c r="W58" s="57">
        <v>3.349088309001699</v>
      </c>
      <c r="X58" s="57">
        <v>3.0154703892856358</v>
      </c>
      <c r="Y58" s="57">
        <v>3.4491917140271315</v>
      </c>
      <c r="Z58" s="57">
        <v>2.8257712963555059</v>
      </c>
      <c r="AA58" s="57">
        <v>1.9827702451335933</v>
      </c>
      <c r="AB58" s="52">
        <v>2.8550901714749535</v>
      </c>
    </row>
    <row r="59" spans="2:28" outlineLevel="1">
      <c r="B59" s="5" t="s">
        <v>21</v>
      </c>
      <c r="C59" s="227"/>
      <c r="D59" s="209"/>
      <c r="E59" s="209"/>
      <c r="F59" s="209"/>
      <c r="G59" s="127">
        <v>11.699718007035763</v>
      </c>
      <c r="H59" s="127">
        <v>13.287975961433855</v>
      </c>
      <c r="I59" s="127">
        <v>10.687093083305317</v>
      </c>
      <c r="J59" s="67">
        <v>11.638603004668624</v>
      </c>
      <c r="K59" s="67">
        <v>17.260106009688176</v>
      </c>
      <c r="L59" s="67">
        <v>21.86900450874262</v>
      </c>
      <c r="M59" s="67">
        <v>25.211586027082479</v>
      </c>
      <c r="N59" s="67">
        <v>32.029123226752226</v>
      </c>
      <c r="O59" s="5"/>
      <c r="P59" s="25">
        <v>27.347501035649465</v>
      </c>
      <c r="Q59" s="25">
        <v>31.193138641143968</v>
      </c>
      <c r="R59" s="25">
        <v>32.161558131739071</v>
      </c>
      <c r="S59" s="25">
        <v>41.283201907025408</v>
      </c>
      <c r="T59" s="25">
        <v>35.785129723124861</v>
      </c>
      <c r="U59" s="25">
        <v>41.62419166815625</v>
      </c>
      <c r="V59" s="5"/>
      <c r="W59" s="57">
        <v>33.239771920102797</v>
      </c>
      <c r="X59" s="57">
        <v>32.169546204415305</v>
      </c>
      <c r="Y59" s="57">
        <v>31.794135042655622</v>
      </c>
      <c r="Z59" s="57">
        <v>44.408345701540476</v>
      </c>
      <c r="AA59" s="57">
        <v>43.867216570839837</v>
      </c>
      <c r="AB59" s="52">
        <v>45.572491712874196</v>
      </c>
    </row>
    <row r="60" spans="2:28" outlineLevel="1">
      <c r="B60" s="5" t="s">
        <v>22</v>
      </c>
      <c r="C60" s="227"/>
      <c r="D60" s="209"/>
      <c r="E60" s="209"/>
      <c r="F60" s="209"/>
      <c r="G60" s="127">
        <v>90.807716654521244</v>
      </c>
      <c r="H60" s="127">
        <v>69.123332142861102</v>
      </c>
      <c r="I60" s="127">
        <v>60.753481337224706</v>
      </c>
      <c r="J60" s="67">
        <v>60.205268748296639</v>
      </c>
      <c r="K60" s="67">
        <v>61.492988814258254</v>
      </c>
      <c r="L60" s="67">
        <v>62.277470323751558</v>
      </c>
      <c r="M60" s="67">
        <v>57.140919633214871</v>
      </c>
      <c r="N60" s="67">
        <v>58.045202264270785</v>
      </c>
      <c r="O60" s="5"/>
      <c r="P60" s="25">
        <v>50.419832670636985</v>
      </c>
      <c r="Q60" s="25">
        <v>45.466556645215682</v>
      </c>
      <c r="R60" s="25">
        <v>40.600998374975468</v>
      </c>
      <c r="S60" s="25">
        <v>32.396744242650612</v>
      </c>
      <c r="T60" s="25">
        <v>49.872675042529615</v>
      </c>
      <c r="U60" s="25">
        <v>47.219506398901963</v>
      </c>
      <c r="V60" s="5"/>
      <c r="W60" s="57">
        <v>35.088495545341573</v>
      </c>
      <c r="X60" s="57">
        <v>30.861790500330255</v>
      </c>
      <c r="Y60" s="57">
        <v>31.94490934647753</v>
      </c>
      <c r="Z60" s="57">
        <v>27.733093813603293</v>
      </c>
      <c r="AA60" s="57">
        <v>31.567991532852066</v>
      </c>
      <c r="AB60" s="52">
        <v>30.415883530116236</v>
      </c>
    </row>
    <row r="61" spans="2:28" outlineLevel="1">
      <c r="B61" s="5" t="s">
        <v>23</v>
      </c>
      <c r="C61" s="227"/>
      <c r="D61" s="209"/>
      <c r="E61" s="209"/>
      <c r="F61" s="209"/>
      <c r="G61" s="127">
        <v>58.896928613023</v>
      </c>
      <c r="H61" s="127">
        <v>62.493962240307496</v>
      </c>
      <c r="I61" s="127">
        <v>64.607822314019089</v>
      </c>
      <c r="J61" s="67">
        <v>62.158724578585506</v>
      </c>
      <c r="K61" s="67">
        <v>58.836572821639649</v>
      </c>
      <c r="L61" s="67">
        <v>63.196532877564003</v>
      </c>
      <c r="M61" s="67">
        <v>55.011123622405457</v>
      </c>
      <c r="N61" s="67">
        <v>52.117126294917142</v>
      </c>
      <c r="O61" s="5"/>
      <c r="P61" s="25">
        <v>66.494067210015046</v>
      </c>
      <c r="Q61" s="25">
        <v>67.162544359288617</v>
      </c>
      <c r="R61" s="25">
        <v>63.296439637552346</v>
      </c>
      <c r="S61" s="25">
        <v>62.242564811928631</v>
      </c>
      <c r="T61" s="25">
        <v>61.490007245018887</v>
      </c>
      <c r="U61" s="25">
        <v>50.0910748137211</v>
      </c>
      <c r="V61" s="5"/>
      <c r="W61" s="57">
        <v>60.069456709123934</v>
      </c>
      <c r="X61" s="57">
        <v>57.000797615884764</v>
      </c>
      <c r="Y61" s="57">
        <v>59.205645244957786</v>
      </c>
      <c r="Z61" s="57">
        <v>57.818718117368242</v>
      </c>
      <c r="AA61" s="57">
        <v>55.648689738659364</v>
      </c>
      <c r="AB61" s="52">
        <v>53.633745151945526</v>
      </c>
    </row>
    <row r="62" spans="2:28" outlineLevel="1">
      <c r="B62" s="5" t="s">
        <v>24</v>
      </c>
      <c r="C62" s="227"/>
      <c r="D62" s="209"/>
      <c r="E62" s="209"/>
      <c r="F62" s="209"/>
      <c r="G62" s="133">
        <v>0.10776296599189611</v>
      </c>
      <c r="H62" s="133">
        <v>6.1596513152187976E-2</v>
      </c>
      <c r="I62" s="133">
        <v>0.12007314413149005</v>
      </c>
      <c r="J62" s="65">
        <v>8.7689654529821859E-2</v>
      </c>
      <c r="K62" s="65">
        <v>6.4102515958525438E-2</v>
      </c>
      <c r="L62" s="65">
        <v>0.13827384411526114</v>
      </c>
      <c r="M62" s="65">
        <v>8.4658995706727372E-2</v>
      </c>
      <c r="N62" s="65">
        <v>8.5124971240742198E-2</v>
      </c>
      <c r="O62" s="5"/>
      <c r="P62" s="21">
        <v>0.19346010172006831</v>
      </c>
      <c r="Q62" s="21">
        <v>0.21286569207194533</v>
      </c>
      <c r="R62" s="21">
        <v>7.919773453603568E-2</v>
      </c>
      <c r="S62" s="29" t="s">
        <v>27</v>
      </c>
      <c r="T62" s="21">
        <v>0.33722623716335437</v>
      </c>
      <c r="U62" s="30">
        <v>4.8863262730105799</v>
      </c>
      <c r="V62" s="5"/>
      <c r="W62" s="45" t="s">
        <v>27</v>
      </c>
      <c r="X62" s="45"/>
      <c r="Y62" s="45" t="s">
        <v>27</v>
      </c>
      <c r="Z62" s="61" t="s">
        <v>27</v>
      </c>
      <c r="AA62" s="61" t="s">
        <v>27</v>
      </c>
      <c r="AB62" s="61" t="s">
        <v>27</v>
      </c>
    </row>
    <row r="63" spans="2:28" outlineLevel="1">
      <c r="B63" s="5" t="s">
        <v>25</v>
      </c>
      <c r="C63" s="227"/>
      <c r="D63" s="209"/>
      <c r="E63" s="209"/>
      <c r="F63" s="209"/>
      <c r="G63" s="127">
        <v>2.7946891642245428</v>
      </c>
      <c r="H63" s="127">
        <v>4.3710885226232739</v>
      </c>
      <c r="I63" s="127">
        <v>1.2624239408333207</v>
      </c>
      <c r="J63" s="67">
        <v>10.43584571762783</v>
      </c>
      <c r="K63" s="67">
        <v>12.842103113426642</v>
      </c>
      <c r="L63" s="67">
        <v>2.3206489187218846</v>
      </c>
      <c r="M63" s="67">
        <v>2.9264290012560181</v>
      </c>
      <c r="N63" s="67">
        <v>9.2711853947365253</v>
      </c>
      <c r="O63" s="5"/>
      <c r="P63" s="25">
        <v>9.0746938118177116</v>
      </c>
      <c r="Q63" s="29" t="s">
        <v>27</v>
      </c>
      <c r="R63" s="29" t="s">
        <v>27</v>
      </c>
      <c r="S63" s="29" t="s">
        <v>27</v>
      </c>
      <c r="T63" s="29" t="s">
        <v>27</v>
      </c>
      <c r="U63" s="29" t="s">
        <v>27</v>
      </c>
      <c r="V63" s="5"/>
      <c r="W63" s="61" t="s">
        <v>27</v>
      </c>
      <c r="X63" s="61"/>
      <c r="Y63" s="61" t="s">
        <v>27</v>
      </c>
      <c r="Z63" s="61" t="s">
        <v>27</v>
      </c>
      <c r="AA63" s="61" t="s">
        <v>27</v>
      </c>
      <c r="AB63" s="61" t="s">
        <v>27</v>
      </c>
    </row>
    <row r="64" spans="2:28" ht="12.6" outlineLevel="1" thickBot="1">
      <c r="B64" s="6" t="s">
        <v>26</v>
      </c>
      <c r="C64" s="228"/>
      <c r="D64" s="210"/>
      <c r="E64" s="210"/>
      <c r="F64" s="210"/>
      <c r="G64" s="128">
        <v>0</v>
      </c>
      <c r="H64" s="128">
        <v>0</v>
      </c>
      <c r="I64" s="130">
        <v>0</v>
      </c>
      <c r="J64" s="70">
        <v>0.42624902455113772</v>
      </c>
      <c r="K64" s="70">
        <v>0.33831694305203258</v>
      </c>
      <c r="L64" s="70">
        <v>0.81586825137192576</v>
      </c>
      <c r="M64" s="70">
        <v>0.45558890647118611</v>
      </c>
      <c r="N64" s="70">
        <v>0.34596277511772444</v>
      </c>
      <c r="O64" s="6"/>
      <c r="P64" s="31">
        <v>1.2261689861519032</v>
      </c>
      <c r="Q64" s="31">
        <v>0.79232287757798836</v>
      </c>
      <c r="R64" s="31">
        <v>0.27489483226610151</v>
      </c>
      <c r="S64" s="32" t="s">
        <v>27</v>
      </c>
      <c r="T64" s="31">
        <v>0.52779660002802609</v>
      </c>
      <c r="U64" s="31">
        <v>0.14461891570580976</v>
      </c>
      <c r="V64" s="6"/>
      <c r="W64" s="62" t="s">
        <v>27</v>
      </c>
      <c r="X64" s="62"/>
      <c r="Y64" s="62" t="s">
        <v>27</v>
      </c>
      <c r="Z64" s="63" t="s">
        <v>27</v>
      </c>
      <c r="AA64" s="63" t="s">
        <v>27</v>
      </c>
      <c r="AB64" s="63" t="s">
        <v>27</v>
      </c>
    </row>
    <row r="65" spans="2:28" outlineLevel="1">
      <c r="B65" s="136" t="s">
        <v>63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12"/>
      <c r="R65" s="7"/>
    </row>
    <row r="66" spans="2:28" outlineLevel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12"/>
      <c r="R66" s="7"/>
    </row>
    <row r="67" spans="2:28" outlineLevel="1"/>
    <row r="68" spans="2:28" ht="15.3" thickBot="1">
      <c r="B68" s="51" t="s">
        <v>35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Q68"/>
    </row>
    <row r="69" spans="2:28" ht="24.6" outlineLevel="1">
      <c r="B69" s="1" t="s">
        <v>28</v>
      </c>
      <c r="C69" s="1"/>
      <c r="D69" s="1"/>
      <c r="E69" s="1"/>
      <c r="F69" s="1"/>
      <c r="G69" s="1"/>
      <c r="H69" s="207" t="s">
        <v>30</v>
      </c>
      <c r="I69" s="207"/>
      <c r="J69" s="207"/>
      <c r="K69" s="207"/>
      <c r="L69" s="207"/>
      <c r="M69" s="207"/>
      <c r="N69" s="207"/>
      <c r="O69" s="213" t="s">
        <v>32</v>
      </c>
      <c r="P69" s="1"/>
      <c r="Q69" s="1"/>
      <c r="R69" s="1"/>
      <c r="S69" s="1"/>
      <c r="T69" s="1"/>
      <c r="U69" s="1"/>
      <c r="V69" s="211" t="s">
        <v>31</v>
      </c>
      <c r="W69" s="1"/>
      <c r="X69" s="1"/>
      <c r="Y69" s="1"/>
      <c r="Z69" s="1"/>
      <c r="AA69" s="1"/>
      <c r="AB69" s="1"/>
    </row>
    <row r="70" spans="2:28" ht="12.6" outlineLevel="1" thickBot="1">
      <c r="B70" s="2"/>
      <c r="C70" s="49">
        <v>2019</v>
      </c>
      <c r="D70" s="49">
        <v>2019</v>
      </c>
      <c r="E70" s="49">
        <v>2019</v>
      </c>
      <c r="F70" s="49">
        <v>2018</v>
      </c>
      <c r="G70" s="49">
        <v>2017</v>
      </c>
      <c r="H70" s="49">
        <v>2016</v>
      </c>
      <c r="I70" s="49">
        <v>2015</v>
      </c>
      <c r="J70" s="49">
        <v>2014</v>
      </c>
      <c r="K70" s="49">
        <v>2013</v>
      </c>
      <c r="L70" s="49">
        <v>2012</v>
      </c>
      <c r="M70" s="49">
        <v>2011</v>
      </c>
      <c r="N70" s="49">
        <v>2010</v>
      </c>
      <c r="O70" s="214"/>
      <c r="P70" s="15">
        <v>2009</v>
      </c>
      <c r="Q70" s="15">
        <v>2008</v>
      </c>
      <c r="R70" s="15">
        <v>2007</v>
      </c>
      <c r="S70" s="16">
        <v>2006</v>
      </c>
      <c r="T70" s="16">
        <v>2005</v>
      </c>
      <c r="U70" s="16">
        <v>2004</v>
      </c>
      <c r="V70" s="212"/>
      <c r="W70" s="33">
        <v>2009</v>
      </c>
      <c r="X70" s="33">
        <v>2008</v>
      </c>
      <c r="Y70" s="33">
        <v>2007</v>
      </c>
      <c r="Z70" s="33">
        <v>2006</v>
      </c>
      <c r="AA70" s="33">
        <v>2005</v>
      </c>
      <c r="AB70" s="33">
        <v>2004</v>
      </c>
    </row>
    <row r="71" spans="2:28" ht="12.6" outlineLevel="1" thickBot="1">
      <c r="B71" s="3" t="s">
        <v>0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50"/>
      <c r="N71" s="50"/>
      <c r="O71" s="3"/>
      <c r="P71" s="17"/>
      <c r="Q71" s="18"/>
      <c r="R71" s="17"/>
      <c r="S71" s="19"/>
      <c r="T71" s="19"/>
      <c r="U71" s="19"/>
      <c r="V71" s="3"/>
      <c r="W71" s="34"/>
      <c r="X71" s="34"/>
      <c r="Y71" s="34"/>
      <c r="Z71" s="34"/>
      <c r="AA71" s="34"/>
      <c r="AB71" s="34"/>
    </row>
    <row r="72" spans="2:28" ht="14.7" outlineLevel="1">
      <c r="B72" s="4" t="s">
        <v>1</v>
      </c>
      <c r="C72" s="67"/>
      <c r="D72" s="67"/>
      <c r="E72" s="67"/>
      <c r="F72" s="67">
        <v>140.03289331224437</v>
      </c>
      <c r="G72" s="67">
        <v>124.73228267625656</v>
      </c>
      <c r="H72" s="67">
        <v>173.17516499388725</v>
      </c>
      <c r="I72" s="67">
        <v>126.72295797964119</v>
      </c>
      <c r="J72" s="64">
        <v>213.75356747762996</v>
      </c>
      <c r="K72" s="64">
        <v>266.98051364842797</v>
      </c>
      <c r="L72" s="64">
        <v>198.62649304678936</v>
      </c>
      <c r="M72" s="64">
        <v>270.03223994853818</v>
      </c>
      <c r="N72" s="64">
        <v>327.4492747021236</v>
      </c>
      <c r="O72" s="4"/>
      <c r="P72" s="20">
        <v>355.79441240371096</v>
      </c>
      <c r="Q72" s="20">
        <v>337.08962485652899</v>
      </c>
      <c r="R72" s="20">
        <v>442.05759407214077</v>
      </c>
      <c r="S72" s="20">
        <v>492.85533097878096</v>
      </c>
      <c r="T72" s="20">
        <v>356.18472610012026</v>
      </c>
      <c r="U72" s="20"/>
      <c r="V72" s="4"/>
      <c r="W72" s="35">
        <v>335.65839237825639</v>
      </c>
      <c r="X72" s="35">
        <v>348.63744656938832</v>
      </c>
      <c r="Y72" s="35">
        <v>350.37787266650281</v>
      </c>
      <c r="Z72" s="35">
        <v>363.33937591879783</v>
      </c>
      <c r="AA72" s="35">
        <v>309.75901222057615</v>
      </c>
      <c r="AB72" s="35"/>
    </row>
    <row r="73" spans="2:28" ht="14.7" outlineLevel="1">
      <c r="B73" s="4" t="s">
        <v>2</v>
      </c>
      <c r="C73" s="65"/>
      <c r="D73" s="65"/>
      <c r="E73" s="65"/>
      <c r="F73" s="65">
        <v>6.5413923769722229E-2</v>
      </c>
      <c r="G73" s="65">
        <v>7.0600609525340641E-2</v>
      </c>
      <c r="H73" s="65">
        <v>7.0937935138974867E-2</v>
      </c>
      <c r="I73" s="65">
        <v>5.8830500789293E-2</v>
      </c>
      <c r="J73" s="65">
        <v>6.9175091586416271E-2</v>
      </c>
      <c r="K73" s="65">
        <v>8.794332803046756E-2</v>
      </c>
      <c r="L73" s="65">
        <v>9.8791645972038059E-2</v>
      </c>
      <c r="M73" s="65">
        <v>0.12847822800515557</v>
      </c>
      <c r="N73" s="65">
        <v>0.15206152837613102</v>
      </c>
      <c r="O73" s="4"/>
      <c r="P73" s="21">
        <v>0.10118935158865017</v>
      </c>
      <c r="Q73" s="21">
        <v>9.0216649098931082E-2</v>
      </c>
      <c r="R73" s="21">
        <v>9.0782285689982478E-2</v>
      </c>
      <c r="S73" s="21">
        <v>0.11784553231018105</v>
      </c>
      <c r="T73" s="21">
        <v>0.13697287786775278</v>
      </c>
      <c r="U73" s="22"/>
      <c r="V73" s="4"/>
      <c r="W73" s="36">
        <v>0.17928938442108633</v>
      </c>
      <c r="X73" s="36">
        <v>0.18372125464845562</v>
      </c>
      <c r="Y73" s="36">
        <v>0.17431294296672448</v>
      </c>
      <c r="Z73" s="37">
        <v>0.24544083038299389</v>
      </c>
      <c r="AA73" s="37">
        <v>0.27706075672868125</v>
      </c>
      <c r="AB73" s="36"/>
    </row>
    <row r="74" spans="2:28" ht="14.7" outlineLevel="1">
      <c r="B74" s="4" t="s">
        <v>3</v>
      </c>
      <c r="C74" s="66"/>
      <c r="D74" s="66"/>
      <c r="E74" s="66"/>
      <c r="F74" s="66">
        <v>2.0150723329256238E-3</v>
      </c>
      <c r="G74" s="66">
        <v>2.019112474385203E-3</v>
      </c>
      <c r="H74" s="66">
        <v>2.2878418738050575E-3</v>
      </c>
      <c r="I74" s="66">
        <v>1.862496066549047E-3</v>
      </c>
      <c r="J74" s="66">
        <v>3.271468034999326E-3</v>
      </c>
      <c r="K74" s="66">
        <v>3.6208913374999392E-3</v>
      </c>
      <c r="L74" s="66">
        <v>3.4866681326882055E-3</v>
      </c>
      <c r="M74" s="66">
        <v>3.5852262619304187E-3</v>
      </c>
      <c r="N74" s="66">
        <v>4.2536025796437475E-3</v>
      </c>
      <c r="O74" s="4"/>
      <c r="P74" s="23">
        <v>5.8630801199271157E-3</v>
      </c>
      <c r="Q74" s="23">
        <v>5.9649341904316486E-3</v>
      </c>
      <c r="R74" s="23">
        <v>6.3299438206587139E-3</v>
      </c>
      <c r="S74" s="23">
        <v>6.5439764881744418E-3</v>
      </c>
      <c r="T74" s="23">
        <v>5.8986508306204475E-3</v>
      </c>
      <c r="U74" s="24"/>
      <c r="V74" s="4"/>
      <c r="W74" s="38">
        <v>3.8071129482228827E-3</v>
      </c>
      <c r="X74" s="38">
        <v>4.4283121750702736E-3</v>
      </c>
      <c r="Y74" s="38">
        <v>4.5021907101360139E-3</v>
      </c>
      <c r="Z74" s="39">
        <v>4.6773952482015383E-3</v>
      </c>
      <c r="AA74" s="39">
        <v>4.1057613894106672E-3</v>
      </c>
      <c r="AB74" s="38"/>
    </row>
    <row r="75" spans="2:28" ht="14.7" outlineLevel="1">
      <c r="B75" s="4" t="s">
        <v>4</v>
      </c>
      <c r="C75" s="67"/>
      <c r="D75" s="67"/>
      <c r="E75" s="67"/>
      <c r="F75" s="67">
        <v>142.26873296169927</v>
      </c>
      <c r="G75" s="67">
        <v>127.18911186425909</v>
      </c>
      <c r="H75" s="67">
        <v>175.99696100998415</v>
      </c>
      <c r="I75" s="67">
        <v>128.89960135041508</v>
      </c>
      <c r="J75" s="67">
        <v>216.64971829296343</v>
      </c>
      <c r="K75" s="67">
        <v>270.38756240452</v>
      </c>
      <c r="L75" s="67">
        <v>202.11473041583659</v>
      </c>
      <c r="M75" s="67">
        <v>274.17003299107944</v>
      </c>
      <c r="N75" s="67">
        <v>332.24627604832568</v>
      </c>
      <c r="O75" s="4"/>
      <c r="P75" s="25">
        <v>360.04393517349871</v>
      </c>
      <c r="Q75" s="25">
        <v>341.27571502262191</v>
      </c>
      <c r="R75" s="25">
        <v>446.4901377192063</v>
      </c>
      <c r="S75" s="25">
        <v>497.63976299119395</v>
      </c>
      <c r="T75" s="25">
        <v>361.01964829453954</v>
      </c>
      <c r="U75" s="20"/>
      <c r="V75" s="4"/>
      <c r="W75" s="35">
        <v>340.79021704260487</v>
      </c>
      <c r="X75" s="35">
        <v>353.97366016994698</v>
      </c>
      <c r="Y75" s="35">
        <v>355.54066623274093</v>
      </c>
      <c r="Z75" s="40">
        <v>370.02208538020403</v>
      </c>
      <c r="AA75" s="40">
        <v>316.95487931368984</v>
      </c>
      <c r="AB75" s="35"/>
    </row>
    <row r="76" spans="2:28" ht="14.7" outlineLevel="1">
      <c r="B76" s="4" t="s">
        <v>5</v>
      </c>
      <c r="C76" s="65" t="s">
        <v>144</v>
      </c>
      <c r="D76" s="65" t="s">
        <v>144</v>
      </c>
      <c r="E76" s="65" t="s">
        <v>144</v>
      </c>
      <c r="F76" s="65">
        <v>2.40237137331198E-2</v>
      </c>
      <c r="G76" s="65">
        <v>2.212788250385473E-2</v>
      </c>
      <c r="H76" s="65">
        <v>2.3638613060852836E-2</v>
      </c>
      <c r="I76" s="65">
        <v>2.2102300722189085E-2</v>
      </c>
      <c r="J76" s="65">
        <v>3.3072656080105338E-2</v>
      </c>
      <c r="K76" s="65">
        <v>4.6383427989776758E-2</v>
      </c>
      <c r="L76" s="65">
        <v>3.3468370698009245E-2</v>
      </c>
      <c r="M76" s="65">
        <v>3.6121139772144921E-2</v>
      </c>
      <c r="N76" s="65">
        <v>5.2248222942850232E-2</v>
      </c>
      <c r="O76" s="4"/>
      <c r="P76" s="21">
        <v>8.7790286553532937E-2</v>
      </c>
      <c r="Q76" s="21">
        <v>0.11218573967748471</v>
      </c>
      <c r="R76" s="21">
        <v>0.1880097209795405</v>
      </c>
      <c r="S76" s="21">
        <v>0.26177524713355016</v>
      </c>
      <c r="T76" s="21">
        <v>0.18962854736969253</v>
      </c>
      <c r="U76" s="22"/>
      <c r="V76" s="4"/>
      <c r="W76" s="36">
        <v>3.4502956765365599E-2</v>
      </c>
      <c r="X76" s="36">
        <v>5.9145028016320274E-2</v>
      </c>
      <c r="Y76" s="36">
        <v>8.5989280254002293E-2</v>
      </c>
      <c r="Z76" s="37">
        <v>6.2183063347533228E-2</v>
      </c>
      <c r="AA76" s="37">
        <v>4.3923931461525637E-2</v>
      </c>
      <c r="AB76" s="36"/>
    </row>
    <row r="77" spans="2:28" ht="14.7" outlineLevel="1">
      <c r="B77" s="4" t="s">
        <v>6</v>
      </c>
      <c r="C77" s="65"/>
      <c r="D77" s="65"/>
      <c r="E77" s="65"/>
      <c r="F77" s="65">
        <v>0.13554156323660332</v>
      </c>
      <c r="G77" s="65">
        <v>0.1035253485861045</v>
      </c>
      <c r="H77" s="65">
        <v>0.10416672465918467</v>
      </c>
      <c r="I77" s="65">
        <v>8.9338122781010734E-2</v>
      </c>
      <c r="J77" s="65">
        <v>0.1195159848721444</v>
      </c>
      <c r="K77" s="65">
        <v>0.16171992118356421</v>
      </c>
      <c r="L77" s="65">
        <v>0.14940008268352251</v>
      </c>
      <c r="M77" s="65">
        <v>0.18085801568887219</v>
      </c>
      <c r="N77" s="65">
        <v>0.22013209124632196</v>
      </c>
      <c r="O77" s="4"/>
      <c r="P77" s="21">
        <v>0.2990333220063669</v>
      </c>
      <c r="Q77" s="21">
        <v>0.3402520628644059</v>
      </c>
      <c r="R77" s="21">
        <v>0.44869154190960381</v>
      </c>
      <c r="S77" s="21">
        <v>0.60721143325106397</v>
      </c>
      <c r="T77" s="21">
        <v>0.60621268006402595</v>
      </c>
      <c r="U77" s="22"/>
      <c r="V77" s="4"/>
      <c r="W77" s="36">
        <v>0.22672440237781979</v>
      </c>
      <c r="X77" s="36">
        <v>0.32116515119820477</v>
      </c>
      <c r="Y77" s="36">
        <v>0.48775498218365426</v>
      </c>
      <c r="Z77" s="37">
        <v>0.56024453913115502</v>
      </c>
      <c r="AA77" s="37">
        <v>0.55605935478870494</v>
      </c>
      <c r="AB77" s="36"/>
    </row>
    <row r="78" spans="2:28" outlineLevel="1">
      <c r="B78" s="4" t="s">
        <v>7</v>
      </c>
      <c r="C78" s="65"/>
      <c r="D78" s="65"/>
      <c r="E78" s="65"/>
      <c r="F78" s="65">
        <v>8.8792007129617587E-2</v>
      </c>
      <c r="G78" s="65">
        <v>9.1760011620449597E-2</v>
      </c>
      <c r="H78" s="65">
        <v>8.0093327952163215E-2</v>
      </c>
      <c r="I78" s="65">
        <v>6.724986912357217E-2</v>
      </c>
      <c r="J78" s="65">
        <v>9.1470616231492982E-2</v>
      </c>
      <c r="K78" s="65">
        <v>9.7462847137942982E-2</v>
      </c>
      <c r="L78" s="65">
        <v>0.11005213794582337</v>
      </c>
      <c r="M78" s="65">
        <v>0.10259645883806316</v>
      </c>
      <c r="N78" s="65">
        <v>0.10534981223791284</v>
      </c>
      <c r="O78" s="4"/>
      <c r="P78" s="21">
        <v>0.12729295514969977</v>
      </c>
      <c r="Q78" s="21">
        <v>0.11593402970240245</v>
      </c>
      <c r="R78" s="21">
        <v>0.10687746284940178</v>
      </c>
      <c r="S78" s="21">
        <v>0.11363365644685991</v>
      </c>
      <c r="T78" s="21">
        <v>0.13301968440357112</v>
      </c>
      <c r="U78" s="22"/>
      <c r="V78" s="4"/>
      <c r="W78" s="36">
        <v>8.0008782205342868E-2</v>
      </c>
      <c r="X78" s="36">
        <v>9.7935657491433681E-2</v>
      </c>
      <c r="Y78" s="36">
        <v>9.8824354859386093E-2</v>
      </c>
      <c r="Z78" s="37">
        <v>0.13272271137735875</v>
      </c>
      <c r="AA78" s="37">
        <v>0.1460919402785385</v>
      </c>
      <c r="AB78" s="36"/>
    </row>
    <row r="79" spans="2:28" outlineLevel="1">
      <c r="B79" s="4" t="s">
        <v>8</v>
      </c>
      <c r="C79" s="65"/>
      <c r="D79" s="65"/>
      <c r="E79" s="65"/>
      <c r="F79" s="65">
        <v>1.121493720034129E-2</v>
      </c>
      <c r="G79" s="65">
        <v>1.2514045787317322E-2</v>
      </c>
      <c r="H79" s="65">
        <v>1.2729288049038166E-2</v>
      </c>
      <c r="I79" s="65">
        <v>9.6326962578590601E-3</v>
      </c>
      <c r="J79" s="65">
        <v>1.3461235662651163E-2</v>
      </c>
      <c r="K79" s="65">
        <v>1.7886302356664864E-2</v>
      </c>
      <c r="L79" s="65">
        <v>2.1223273988683247E-2</v>
      </c>
      <c r="M79" s="65">
        <v>2.7045514603384679E-2</v>
      </c>
      <c r="N79" s="65">
        <v>3.1741558049397614E-2</v>
      </c>
      <c r="O79" s="4"/>
      <c r="P79" s="21">
        <v>2.4883585849010494E-2</v>
      </c>
      <c r="Q79" s="21">
        <v>2.7090777581642904E-2</v>
      </c>
      <c r="R79" s="21">
        <v>2.7067091133887382E-2</v>
      </c>
      <c r="S79" s="21">
        <v>3.2939653115877286E-2</v>
      </c>
      <c r="T79" s="21">
        <v>3.7033980578283714E-2</v>
      </c>
      <c r="U79" s="22"/>
      <c r="V79" s="4"/>
      <c r="W79" s="36">
        <v>3.3694956391975728E-2</v>
      </c>
      <c r="X79" s="36">
        <v>4.3452765820937697E-2</v>
      </c>
      <c r="Y79" s="36">
        <v>3.9160291596504977E-2</v>
      </c>
      <c r="Z79" s="37">
        <v>5.4767870498792739E-2</v>
      </c>
      <c r="AA79" s="37">
        <v>6.0941173029028205E-2</v>
      </c>
      <c r="AB79" s="36"/>
    </row>
    <row r="80" spans="2:28" ht="12.6" outlineLevel="1" thickBot="1">
      <c r="B80" s="2" t="s">
        <v>9</v>
      </c>
      <c r="C80" s="124"/>
      <c r="D80" s="124"/>
      <c r="E80" s="124"/>
      <c r="F80" s="124">
        <v>9.1586027345379514E-3</v>
      </c>
      <c r="G80" s="124">
        <v>3.7388105223784404E-3</v>
      </c>
      <c r="H80" s="124">
        <v>4.3820517437466863E-3</v>
      </c>
      <c r="I80" s="124">
        <v>3.1167265852874238E-3</v>
      </c>
      <c r="J80" s="65">
        <v>6.0246569208236263E-3</v>
      </c>
      <c r="K80" s="65">
        <v>9.7913466233652355E-3</v>
      </c>
      <c r="L80" s="65">
        <v>5.1422534963800805E-3</v>
      </c>
      <c r="M80" s="65">
        <v>6.2515333679934448E-3</v>
      </c>
      <c r="N80" s="65">
        <v>6.7404168546530497E-3</v>
      </c>
      <c r="O80" s="2"/>
      <c r="P80" s="21">
        <v>7.1015340522535058E-3</v>
      </c>
      <c r="Q80" s="21">
        <v>7.0142920922104772E-3</v>
      </c>
      <c r="R80" s="21">
        <v>1.5489773133933524E-2</v>
      </c>
      <c r="S80" s="21">
        <v>1.391135597843818E-2</v>
      </c>
      <c r="T80" s="21">
        <v>1.3987742062750497E-2</v>
      </c>
      <c r="U80" s="22"/>
      <c r="V80" s="2"/>
      <c r="W80" s="36">
        <v>1.3071104585352074E-2</v>
      </c>
      <c r="X80" s="36">
        <v>1.4601449637947463E-2</v>
      </c>
      <c r="Y80" s="36">
        <v>1.2663969771041943E-2</v>
      </c>
      <c r="Z80" s="37">
        <v>1.1284500988046724E-2</v>
      </c>
      <c r="AA80" s="37">
        <v>1.314735543646401E-2</v>
      </c>
      <c r="AB80" s="36"/>
    </row>
    <row r="81" spans="2:28" ht="12.6" outlineLevel="1" thickBot="1">
      <c r="B81" s="3" t="s">
        <v>10</v>
      </c>
      <c r="C81" s="129"/>
      <c r="D81" s="129"/>
      <c r="E81" s="129"/>
      <c r="F81" s="129"/>
      <c r="G81" s="129"/>
      <c r="H81" s="129"/>
      <c r="I81" s="129"/>
      <c r="J81" s="68"/>
      <c r="K81" s="68"/>
      <c r="L81" s="68"/>
      <c r="M81" s="68"/>
      <c r="N81" s="68"/>
      <c r="O81" s="3"/>
      <c r="P81" s="26"/>
      <c r="Q81" s="26"/>
      <c r="R81" s="26"/>
      <c r="S81" s="26"/>
      <c r="T81" s="26"/>
      <c r="U81" s="26"/>
      <c r="V81" s="3"/>
      <c r="W81" s="41">
        <v>0</v>
      </c>
      <c r="X81" s="41">
        <v>0</v>
      </c>
      <c r="Y81" s="41">
        <v>0</v>
      </c>
      <c r="Z81" s="41"/>
      <c r="AA81" s="41"/>
      <c r="AB81" s="41"/>
    </row>
    <row r="82" spans="2:28" outlineLevel="1">
      <c r="B82" s="5" t="s">
        <v>11</v>
      </c>
      <c r="C82" s="125"/>
      <c r="D82" s="125"/>
      <c r="E82" s="125"/>
      <c r="F82" s="125">
        <v>5.2751827009654235</v>
      </c>
      <c r="G82" s="125">
        <v>4.3415853899879693</v>
      </c>
      <c r="H82" s="125">
        <v>6.3930573136857856</v>
      </c>
      <c r="I82" s="125">
        <v>4.4243980800178964</v>
      </c>
      <c r="J82" s="69">
        <v>7.5616423600454734</v>
      </c>
      <c r="K82" s="69">
        <v>8.7537233418953129</v>
      </c>
      <c r="L82" s="69">
        <v>6.4389911986104735</v>
      </c>
      <c r="M82" s="69">
        <v>9.8318908349514906</v>
      </c>
      <c r="N82" s="69">
        <v>9.9890315378134353</v>
      </c>
      <c r="O82" s="5"/>
      <c r="P82" s="27">
        <v>10.828176807542826</v>
      </c>
      <c r="Q82" s="27">
        <v>13.315015926576985</v>
      </c>
      <c r="R82" s="27">
        <v>16.612518443253041</v>
      </c>
      <c r="S82" s="27">
        <v>16.658689465379013</v>
      </c>
      <c r="T82" s="27">
        <v>14.529795455365006</v>
      </c>
      <c r="U82" s="28"/>
      <c r="V82" s="5"/>
      <c r="W82" s="42">
        <v>12.346508832171777</v>
      </c>
      <c r="X82" s="42">
        <v>14.717259925887557</v>
      </c>
      <c r="Y82" s="42">
        <v>14.089170090370967</v>
      </c>
      <c r="Z82" s="43">
        <v>11.16129293811745</v>
      </c>
      <c r="AA82" s="43">
        <v>13.991372843317151</v>
      </c>
      <c r="AB82" s="42"/>
    </row>
    <row r="83" spans="2:28" outlineLevel="1">
      <c r="B83" s="5" t="s">
        <v>12</v>
      </c>
      <c r="C83" s="125"/>
      <c r="D83" s="125"/>
      <c r="E83" s="125"/>
      <c r="F83" s="125">
        <v>0.90793671570985923</v>
      </c>
      <c r="G83" s="125">
        <v>0.69658871319759508</v>
      </c>
      <c r="H83" s="125">
        <v>1.0121535881014148</v>
      </c>
      <c r="I83" s="125">
        <v>0.7281093421113336</v>
      </c>
      <c r="J83" s="69">
        <v>1.2672584811311047</v>
      </c>
      <c r="K83" s="69">
        <v>2.7265068519825797</v>
      </c>
      <c r="L83" s="69">
        <v>0.87814976879544848</v>
      </c>
      <c r="M83" s="69">
        <v>0.94139797808341186</v>
      </c>
      <c r="N83" s="69">
        <v>1.3459723684665512</v>
      </c>
      <c r="O83" s="5"/>
      <c r="P83" s="27">
        <v>2.0309302818116457</v>
      </c>
      <c r="Q83" s="27">
        <v>1.5396872580397198</v>
      </c>
      <c r="R83" s="27">
        <v>2.1161188733999965</v>
      </c>
      <c r="S83" s="27">
        <v>2.3759042325683297</v>
      </c>
      <c r="T83" s="27">
        <v>1.4618406648792346</v>
      </c>
      <c r="U83" s="28"/>
      <c r="V83" s="5"/>
      <c r="W83" s="42">
        <v>1.3568191526470652</v>
      </c>
      <c r="X83" s="42">
        <v>1.3740388011588762</v>
      </c>
      <c r="Y83" s="42">
        <v>1.4860293238278977</v>
      </c>
      <c r="Z83" s="43">
        <v>1.432951367363825</v>
      </c>
      <c r="AA83" s="43">
        <v>1.7953507361217633</v>
      </c>
      <c r="AB83" s="42"/>
    </row>
    <row r="84" spans="2:28" outlineLevel="1">
      <c r="B84" s="5" t="s">
        <v>13</v>
      </c>
      <c r="C84" s="125"/>
      <c r="D84" s="125"/>
      <c r="E84" s="125"/>
      <c r="F84" s="125">
        <v>1.9179283335731523</v>
      </c>
      <c r="G84" s="125">
        <v>1.7042369671033357</v>
      </c>
      <c r="H84" s="125">
        <v>2.5462229437094326</v>
      </c>
      <c r="I84" s="125">
        <v>1.7652946164567891</v>
      </c>
      <c r="J84" s="69">
        <v>3.0033737197596548</v>
      </c>
      <c r="K84" s="69">
        <v>4.0199278883204448</v>
      </c>
      <c r="L84" s="69">
        <v>2.8707843124563759</v>
      </c>
      <c r="M84" s="69">
        <v>3.929500433142771</v>
      </c>
      <c r="N84" s="69">
        <v>4.04544144795456</v>
      </c>
      <c r="O84" s="5"/>
      <c r="P84" s="27">
        <v>4.0053057770285205</v>
      </c>
      <c r="Q84" s="27">
        <v>3.9991058895384706</v>
      </c>
      <c r="R84" s="27">
        <v>5.833077451646199</v>
      </c>
      <c r="S84" s="27">
        <v>7.8490440533837003</v>
      </c>
      <c r="T84" s="27">
        <v>6.0878327811193627</v>
      </c>
      <c r="U84" s="28"/>
      <c r="V84" s="5"/>
      <c r="W84" s="42">
        <v>4.4409017395028147</v>
      </c>
      <c r="X84" s="42">
        <v>4.4652923122314379</v>
      </c>
      <c r="Y84" s="42">
        <v>4.4758778379190209</v>
      </c>
      <c r="Z84" s="43">
        <v>4.8665411733987867</v>
      </c>
      <c r="AA84" s="43">
        <v>5.7330716494550309</v>
      </c>
      <c r="AB84" s="42"/>
    </row>
    <row r="85" spans="2:28" outlineLevel="1">
      <c r="B85" s="5" t="s">
        <v>14</v>
      </c>
      <c r="C85" s="125" t="s">
        <v>144</v>
      </c>
      <c r="D85" s="125" t="s">
        <v>144</v>
      </c>
      <c r="E85" s="125" t="s">
        <v>144</v>
      </c>
      <c r="F85" s="125">
        <v>2.9353346336649899</v>
      </c>
      <c r="G85" s="125">
        <v>3.205127419543456</v>
      </c>
      <c r="H85" s="125">
        <v>3.2009029919681127</v>
      </c>
      <c r="I85" s="125">
        <v>3.6036736262257647</v>
      </c>
      <c r="J85" s="69">
        <v>3.2094752900324277</v>
      </c>
      <c r="K85" s="69">
        <v>3.0206337258374276</v>
      </c>
      <c r="L85" s="69">
        <v>3.2281652209505332</v>
      </c>
      <c r="M85" s="69">
        <v>3.1056924147180003</v>
      </c>
      <c r="N85" s="69">
        <v>2.8663832538826202</v>
      </c>
      <c r="O85" s="5"/>
      <c r="P85" s="27">
        <v>4.0298963718755081</v>
      </c>
      <c r="Q85" s="27">
        <v>3.4159203434883474</v>
      </c>
      <c r="R85" s="27">
        <v>2.9250449190768988</v>
      </c>
      <c r="S85" s="27">
        <v>3.0274039552108074</v>
      </c>
      <c r="T85" s="27">
        <v>3.558885288721612</v>
      </c>
      <c r="U85" s="28"/>
      <c r="V85" s="5"/>
      <c r="W85" s="42">
        <v>3.662551343497856</v>
      </c>
      <c r="X85" s="42">
        <v>3.6756088816926762</v>
      </c>
      <c r="Y85" s="42">
        <v>3.3300726187686807</v>
      </c>
      <c r="Z85" s="43">
        <v>3.4889429142293942</v>
      </c>
      <c r="AA85" s="43">
        <v>3.4270400519581994</v>
      </c>
      <c r="AB85" s="42"/>
    </row>
    <row r="86" spans="2:28" outlineLevel="1">
      <c r="B86" s="5" t="s">
        <v>15</v>
      </c>
      <c r="C86" s="125"/>
      <c r="D86" s="125"/>
      <c r="E86" s="125"/>
      <c r="F86" s="125">
        <v>0.44462889335996036</v>
      </c>
      <c r="G86" s="125">
        <v>0.50190829400346237</v>
      </c>
      <c r="H86" s="125">
        <v>0.51610609513879457</v>
      </c>
      <c r="I86" s="125">
        <v>0.59314003321532849</v>
      </c>
      <c r="J86" s="69">
        <v>0.51346495383052404</v>
      </c>
      <c r="K86" s="69">
        <v>0.4716085688409829</v>
      </c>
      <c r="L86" s="69">
        <v>0.51795697358098935</v>
      </c>
      <c r="M86" s="69">
        <v>0.49217244899349843</v>
      </c>
      <c r="N86" s="69">
        <v>0.4418546046737406</v>
      </c>
      <c r="O86" s="5"/>
      <c r="P86" s="27">
        <v>0.54316619383154086</v>
      </c>
      <c r="Q86" s="27">
        <v>0.60153243447036497</v>
      </c>
      <c r="R86" s="27">
        <v>0.57153355239697434</v>
      </c>
      <c r="S86" s="27">
        <v>0.62394258675931003</v>
      </c>
      <c r="T86" s="27">
        <v>0.61625186422320599</v>
      </c>
      <c r="U86" s="28"/>
      <c r="V86" s="5"/>
      <c r="W86" s="42">
        <v>0.49754032631546397</v>
      </c>
      <c r="X86" s="42">
        <v>0.51839199735649943</v>
      </c>
      <c r="Y86" s="42">
        <v>0.45814170651849012</v>
      </c>
      <c r="Z86" s="43">
        <v>0.56248255099495914</v>
      </c>
      <c r="AA86" s="43">
        <v>0.37508137592192836</v>
      </c>
      <c r="AB86" s="42"/>
    </row>
    <row r="87" spans="2:28" outlineLevel="1">
      <c r="B87" s="5" t="s">
        <v>16</v>
      </c>
      <c r="C87" s="125"/>
      <c r="D87" s="125"/>
      <c r="E87" s="125"/>
      <c r="F87" s="125">
        <v>1.3165790000301574</v>
      </c>
      <c r="G87" s="125">
        <v>0.82582561970749757</v>
      </c>
      <c r="H87" s="125">
        <v>0.65676007675857417</v>
      </c>
      <c r="I87" s="125">
        <v>0.54952852902045335</v>
      </c>
      <c r="J87" s="69">
        <v>0.66446445366953366</v>
      </c>
      <c r="K87" s="69">
        <v>0.46558154789260364</v>
      </c>
      <c r="L87" s="69">
        <v>0.54724439573078232</v>
      </c>
      <c r="M87" s="69">
        <v>0.59854577333289394</v>
      </c>
      <c r="N87" s="69">
        <v>0.53555365240089992</v>
      </c>
      <c r="O87" s="5"/>
      <c r="P87" s="27">
        <v>1.4119122310990702</v>
      </c>
      <c r="Q87" s="27">
        <v>0.76757090832128272</v>
      </c>
      <c r="R87" s="27">
        <v>1.4507532407949157</v>
      </c>
      <c r="S87" s="27">
        <v>0.59134344537145811</v>
      </c>
      <c r="T87" s="27">
        <v>0.63724638545925116</v>
      </c>
      <c r="U87" s="28"/>
      <c r="V87" s="5"/>
      <c r="W87" s="42">
        <v>0.45467476287421071</v>
      </c>
      <c r="X87" s="42">
        <v>0.30537037673703438</v>
      </c>
      <c r="Y87" s="42">
        <v>0.20203179965863885</v>
      </c>
      <c r="Z87" s="43">
        <v>0.21729247144028507</v>
      </c>
      <c r="AA87" s="43">
        <v>0.18678301321787594</v>
      </c>
      <c r="AB87" s="42"/>
    </row>
    <row r="88" spans="2:28" ht="12.6" outlineLevel="1" thickBot="1">
      <c r="B88" s="2" t="s">
        <v>17</v>
      </c>
      <c r="C88" s="126"/>
      <c r="D88" s="126"/>
      <c r="E88" s="126"/>
      <c r="F88" s="126">
        <v>9.1573424959292132E-2</v>
      </c>
      <c r="G88" s="126">
        <v>9.6986669392706518E-2</v>
      </c>
      <c r="H88" s="126">
        <v>5.5436861836969178E-2</v>
      </c>
      <c r="I88" s="126">
        <v>0.10806582971834104</v>
      </c>
      <c r="J88" s="69">
        <v>6.4588616508524696E-2</v>
      </c>
      <c r="K88" s="69">
        <v>4.7215294012462293E-2</v>
      </c>
      <c r="L88" s="69">
        <v>0.1904526532153597</v>
      </c>
      <c r="M88" s="69">
        <v>0.12309314099689807</v>
      </c>
      <c r="N88" s="69">
        <v>0.12191264725432929</v>
      </c>
      <c r="O88" s="2"/>
      <c r="P88" s="27">
        <v>0.25978927945266317</v>
      </c>
      <c r="Q88" s="27">
        <v>0.13771587039571712</v>
      </c>
      <c r="R88" s="27">
        <v>0.11959657892057887</v>
      </c>
      <c r="S88" s="27" t="s">
        <v>27</v>
      </c>
      <c r="T88" s="27"/>
      <c r="U88" s="27"/>
      <c r="V88" s="2"/>
      <c r="W88" s="43" t="s">
        <v>27</v>
      </c>
      <c r="X88" s="43" t="s">
        <v>27</v>
      </c>
      <c r="Y88" s="43" t="s">
        <v>27</v>
      </c>
      <c r="Z88" s="44" t="s">
        <v>27</v>
      </c>
      <c r="AA88" s="44"/>
      <c r="AB88" s="44"/>
    </row>
    <row r="89" spans="2:28" ht="12.6" outlineLevel="1" thickBot="1">
      <c r="B89" s="3" t="s">
        <v>18</v>
      </c>
      <c r="C89" s="129"/>
      <c r="D89" s="129"/>
      <c r="E89" s="129"/>
      <c r="F89" s="129"/>
      <c r="G89" s="129"/>
      <c r="H89" s="129"/>
      <c r="I89" s="129"/>
      <c r="J89" s="68"/>
      <c r="K89" s="68"/>
      <c r="L89" s="68"/>
      <c r="M89" s="68"/>
      <c r="N89" s="68"/>
      <c r="O89" s="3"/>
      <c r="P89" s="26"/>
      <c r="Q89" s="26"/>
      <c r="R89" s="26"/>
      <c r="S89" s="26"/>
      <c r="T89" s="26"/>
      <c r="U89" s="26"/>
      <c r="V89" s="3"/>
      <c r="W89" s="41" t="s">
        <v>29</v>
      </c>
      <c r="X89" s="41" t="s">
        <v>29</v>
      </c>
      <c r="Y89" s="41" t="s">
        <v>29</v>
      </c>
      <c r="Z89" s="41"/>
      <c r="AA89" s="41"/>
      <c r="AB89" s="41"/>
    </row>
    <row r="90" spans="2:28" outlineLevel="1">
      <c r="B90" s="5" t="s">
        <v>19</v>
      </c>
      <c r="C90" s="208"/>
      <c r="D90" s="208"/>
      <c r="E90" s="208"/>
      <c r="F90" s="208" t="s">
        <v>137</v>
      </c>
      <c r="G90" s="127">
        <v>38.906677020773252</v>
      </c>
      <c r="H90" s="127">
        <v>57.159795898617404</v>
      </c>
      <c r="I90" s="127">
        <v>42.448563045874884</v>
      </c>
      <c r="J90" s="67">
        <v>74.480237083978537</v>
      </c>
      <c r="K90" s="67">
        <v>93.248662922461989</v>
      </c>
      <c r="L90" s="67">
        <v>63.828280321632626</v>
      </c>
      <c r="M90" s="67">
        <v>92.035065901520412</v>
      </c>
      <c r="N90" s="67">
        <v>108.4393387561351</v>
      </c>
      <c r="O90" s="5"/>
      <c r="P90" s="25">
        <v>116.12959389273706</v>
      </c>
      <c r="Q90" s="25">
        <v>112.95541487838611</v>
      </c>
      <c r="R90" s="25">
        <v>158.31806352104854</v>
      </c>
      <c r="S90" s="25">
        <v>174.31300345719785</v>
      </c>
      <c r="T90" s="25">
        <v>112.91770695142648</v>
      </c>
      <c r="U90" s="20"/>
      <c r="V90" s="5"/>
      <c r="W90" s="35">
        <v>116.05080871008188</v>
      </c>
      <c r="X90" s="35">
        <v>126.42510090255232</v>
      </c>
      <c r="Y90" s="35">
        <v>128.08884130879588</v>
      </c>
      <c r="Z90" s="40">
        <v>122.76231612251441</v>
      </c>
      <c r="AA90" s="40">
        <v>101.38006603317159</v>
      </c>
      <c r="AB90" s="35"/>
    </row>
    <row r="91" spans="2:28" outlineLevel="1">
      <c r="B91" s="5" t="s">
        <v>20</v>
      </c>
      <c r="C91" s="209"/>
      <c r="D91" s="209"/>
      <c r="E91" s="209"/>
      <c r="F91" s="209"/>
      <c r="G91" s="127">
        <v>1.0535389627730407</v>
      </c>
      <c r="H91" s="127">
        <v>0.96316581089352438</v>
      </c>
      <c r="I91" s="127">
        <v>1.1892182288412492</v>
      </c>
      <c r="J91" s="67">
        <v>0.71255035511397047</v>
      </c>
      <c r="K91" s="67">
        <v>1.0223932424009816</v>
      </c>
      <c r="L91" s="67">
        <v>1.436654666690856</v>
      </c>
      <c r="M91" s="67">
        <v>1.7425061143790384</v>
      </c>
      <c r="N91" s="67">
        <v>3.1816799453587565</v>
      </c>
      <c r="O91" s="5"/>
      <c r="P91" s="25">
        <v>7.3525444850899149</v>
      </c>
      <c r="Q91" s="25">
        <v>7.4030277819592314</v>
      </c>
      <c r="R91" s="25">
        <v>9.1981166160649597</v>
      </c>
      <c r="S91" s="25">
        <v>8.6600823784703618</v>
      </c>
      <c r="T91" s="25">
        <v>10.546457262512236</v>
      </c>
      <c r="U91" s="25"/>
      <c r="V91" s="5"/>
      <c r="W91" s="40">
        <v>1.7820161777073804</v>
      </c>
      <c r="X91" s="40">
        <v>1.4920717778197083</v>
      </c>
      <c r="Y91" s="40">
        <v>1.6049095420067454</v>
      </c>
      <c r="Z91" s="40">
        <v>1.1910596768579345</v>
      </c>
      <c r="AA91" s="40">
        <v>1.0756351808562381</v>
      </c>
      <c r="AB91" s="35"/>
    </row>
    <row r="92" spans="2:28" outlineLevel="1">
      <c r="B92" s="5" t="s">
        <v>21</v>
      </c>
      <c r="C92" s="209"/>
      <c r="D92" s="209"/>
      <c r="E92" s="209"/>
      <c r="F92" s="209"/>
      <c r="G92" s="127">
        <v>6.578485619618319</v>
      </c>
      <c r="H92" s="127">
        <v>7.7375784078806387</v>
      </c>
      <c r="I92" s="127">
        <v>5.7784548694202682</v>
      </c>
      <c r="J92" s="67">
        <v>6.4445664210038789</v>
      </c>
      <c r="K92" s="67">
        <v>9.6918087358811107</v>
      </c>
      <c r="L92" s="67">
        <v>12.194750963586936</v>
      </c>
      <c r="M92" s="67">
        <v>14.150832619275267</v>
      </c>
      <c r="N92" s="67">
        <v>18.478204769643359</v>
      </c>
      <c r="O92" s="5"/>
      <c r="P92" s="25">
        <v>14.574431289071457</v>
      </c>
      <c r="Q92" s="25">
        <v>16.73489281242172</v>
      </c>
      <c r="R92" s="25">
        <v>17.066233735071719</v>
      </c>
      <c r="S92" s="25">
        <v>23.024018215642922</v>
      </c>
      <c r="T92" s="25">
        <v>18.019744763112943</v>
      </c>
      <c r="U92" s="25"/>
      <c r="V92" s="5"/>
      <c r="W92" s="40">
        <v>20.394954017732665</v>
      </c>
      <c r="X92" s="40">
        <v>18.55400451113475</v>
      </c>
      <c r="Y92" s="40">
        <v>17.94423003732949</v>
      </c>
      <c r="Z92" s="40">
        <v>26.918967393551274</v>
      </c>
      <c r="AA92" s="40">
        <v>24.218701805058309</v>
      </c>
      <c r="AB92" s="35"/>
    </row>
    <row r="93" spans="2:28" outlineLevel="1">
      <c r="B93" s="5" t="s">
        <v>22</v>
      </c>
      <c r="C93" s="209"/>
      <c r="D93" s="209"/>
      <c r="E93" s="209"/>
      <c r="F93" s="209"/>
      <c r="G93" s="127">
        <v>41.775026136789677</v>
      </c>
      <c r="H93" s="127">
        <v>30.716552256076877</v>
      </c>
      <c r="I93" s="127">
        <v>26.725321988676512</v>
      </c>
      <c r="J93" s="67">
        <v>25.547653078855294</v>
      </c>
      <c r="K93" s="67">
        <v>27.356448282034936</v>
      </c>
      <c r="L93" s="67">
        <v>28.897163566999172</v>
      </c>
      <c r="M93" s="67">
        <v>26.795311736240009</v>
      </c>
      <c r="N93" s="67">
        <v>27.835172790311077</v>
      </c>
      <c r="O93" s="5"/>
      <c r="P93" s="25">
        <v>26.929970089881987</v>
      </c>
      <c r="Q93" s="25">
        <v>25.391351718248256</v>
      </c>
      <c r="R93" s="25">
        <v>21.347316535704028</v>
      </c>
      <c r="S93" s="25">
        <v>17.600658677844688</v>
      </c>
      <c r="T93" s="25">
        <v>28.814730997939105</v>
      </c>
      <c r="U93" s="25"/>
      <c r="V93" s="5"/>
      <c r="W93" s="40">
        <v>14.858152466802091</v>
      </c>
      <c r="X93" s="40">
        <v>13.212568443045246</v>
      </c>
      <c r="Y93" s="40">
        <v>14.333582882621405</v>
      </c>
      <c r="Z93" s="40">
        <v>13.458486285914409</v>
      </c>
      <c r="AA93" s="40">
        <v>14.595653042532421</v>
      </c>
      <c r="AB93" s="35"/>
    </row>
    <row r="94" spans="2:28" outlineLevel="1">
      <c r="B94" s="5" t="s">
        <v>23</v>
      </c>
      <c r="C94" s="209"/>
      <c r="D94" s="209"/>
      <c r="E94" s="209"/>
      <c r="F94" s="209"/>
      <c r="G94" s="127">
        <v>17.529401004710291</v>
      </c>
      <c r="H94" s="127">
        <v>17.518571243254033</v>
      </c>
      <c r="I94" s="127">
        <v>19.641828098745997</v>
      </c>
      <c r="J94" s="67">
        <v>16.961349220075011</v>
      </c>
      <c r="K94" s="67">
        <v>16.326150071648691</v>
      </c>
      <c r="L94" s="67">
        <v>18.324144475821214</v>
      </c>
      <c r="M94" s="67">
        <v>16.501468479186588</v>
      </c>
      <c r="N94" s="67">
        <v>15.318690355114331</v>
      </c>
      <c r="O94" s="5"/>
      <c r="P94" s="25">
        <v>17.52690207488568</v>
      </c>
      <c r="Q94" s="25">
        <v>18.644418783283175</v>
      </c>
      <c r="R94" s="25">
        <v>16.856787963765253</v>
      </c>
      <c r="S94" s="25">
        <v>17.482963364284274</v>
      </c>
      <c r="T94" s="25">
        <v>18.538757512169383</v>
      </c>
      <c r="U94" s="25"/>
      <c r="V94" s="5"/>
      <c r="W94" s="40">
        <v>19.673778026798363</v>
      </c>
      <c r="X94" s="40">
        <v>19.032468847069477</v>
      </c>
      <c r="Y94" s="40">
        <v>18.967230416316955</v>
      </c>
      <c r="Z94" s="40">
        <v>19.50664550997859</v>
      </c>
      <c r="AA94" s="40">
        <v>18.063112749817513</v>
      </c>
      <c r="AB94" s="35"/>
    </row>
    <row r="95" spans="2:28" outlineLevel="1">
      <c r="B95" s="5" t="s">
        <v>24</v>
      </c>
      <c r="C95" s="209"/>
      <c r="D95" s="209"/>
      <c r="E95" s="209"/>
      <c r="F95" s="209"/>
      <c r="G95" s="133">
        <v>0.10776296599189611</v>
      </c>
      <c r="H95" s="133">
        <v>6.1596513152187976E-2</v>
      </c>
      <c r="I95" s="133">
        <v>0.12007314413149005</v>
      </c>
      <c r="J95" s="65">
        <v>8.7689654529821859E-2</v>
      </c>
      <c r="K95" s="65">
        <v>6.4102515958525438E-2</v>
      </c>
      <c r="L95" s="65">
        <v>0.13827384411526114</v>
      </c>
      <c r="M95" s="65">
        <v>8.4658995706727372E-2</v>
      </c>
      <c r="N95" s="65">
        <v>8.5124971240742198E-2</v>
      </c>
      <c r="O95" s="5"/>
      <c r="P95" s="21">
        <v>0.19346010172006831</v>
      </c>
      <c r="Q95" s="21">
        <v>0.21286569207194533</v>
      </c>
      <c r="R95" s="21">
        <v>7.919773453603568E-2</v>
      </c>
      <c r="S95" s="29" t="s">
        <v>27</v>
      </c>
      <c r="T95" s="21">
        <v>0.33722623716335437</v>
      </c>
      <c r="U95" s="30"/>
      <c r="V95" s="5"/>
      <c r="W95" s="45" t="s">
        <v>27</v>
      </c>
      <c r="X95" s="45" t="s">
        <v>27</v>
      </c>
      <c r="Y95" s="45" t="s">
        <v>27</v>
      </c>
      <c r="Z95" s="46" t="s">
        <v>27</v>
      </c>
      <c r="AA95" s="46" t="s">
        <v>27</v>
      </c>
      <c r="AB95" s="46"/>
    </row>
    <row r="96" spans="2:28" outlineLevel="1">
      <c r="B96" s="5" t="s">
        <v>25</v>
      </c>
      <c r="C96" s="209"/>
      <c r="D96" s="209"/>
      <c r="E96" s="209"/>
      <c r="F96" s="209"/>
      <c r="G96" s="127">
        <v>2.7946891642245428</v>
      </c>
      <c r="H96" s="127">
        <v>4.3710885226232739</v>
      </c>
      <c r="I96" s="127">
        <v>1.2624239408333207</v>
      </c>
      <c r="J96" s="67">
        <v>10.43584571762783</v>
      </c>
      <c r="K96" s="67">
        <v>12.842103113426642</v>
      </c>
      <c r="L96" s="67">
        <v>2.3206489187218846</v>
      </c>
      <c r="M96" s="67">
        <v>2.9264290012560181</v>
      </c>
      <c r="N96" s="67">
        <v>9.2711853947365253</v>
      </c>
      <c r="O96" s="5"/>
      <c r="P96" s="25">
        <v>9.0746938118177116</v>
      </c>
      <c r="Q96" s="29" t="s">
        <v>27</v>
      </c>
      <c r="R96" s="29" t="s">
        <v>27</v>
      </c>
      <c r="S96" s="29" t="s">
        <v>27</v>
      </c>
      <c r="T96" s="29" t="s">
        <v>27</v>
      </c>
      <c r="U96" s="29"/>
      <c r="V96" s="5"/>
      <c r="W96" s="46" t="s">
        <v>27</v>
      </c>
      <c r="X96" s="46" t="s">
        <v>27</v>
      </c>
      <c r="Y96" s="46" t="s">
        <v>27</v>
      </c>
      <c r="Z96" s="46" t="s">
        <v>27</v>
      </c>
      <c r="AA96" s="46" t="s">
        <v>27</v>
      </c>
      <c r="AB96" s="46"/>
    </row>
    <row r="97" spans="2:28" ht="12.6" outlineLevel="1" thickBot="1">
      <c r="B97" s="6" t="s">
        <v>26</v>
      </c>
      <c r="C97" s="210"/>
      <c r="D97" s="210"/>
      <c r="E97" s="210"/>
      <c r="F97" s="210"/>
      <c r="G97" s="128">
        <v>0</v>
      </c>
      <c r="H97" s="128">
        <v>0</v>
      </c>
      <c r="I97" s="130">
        <v>0</v>
      </c>
      <c r="J97" s="70">
        <v>0.42624902455113772</v>
      </c>
      <c r="K97" s="70">
        <v>0.33831694305203258</v>
      </c>
      <c r="L97" s="70">
        <v>0.81586825137192576</v>
      </c>
      <c r="M97" s="70">
        <v>0.45558890647118611</v>
      </c>
      <c r="N97" s="70">
        <v>0.34596277511772444</v>
      </c>
      <c r="O97" s="6"/>
      <c r="P97" s="31">
        <v>1.2261689861519032</v>
      </c>
      <c r="Q97" s="31">
        <v>0.79232287757798836</v>
      </c>
      <c r="R97" s="31">
        <v>0.27489483226610151</v>
      </c>
      <c r="S97" s="32" t="s">
        <v>27</v>
      </c>
      <c r="T97" s="31">
        <v>0.52779660002802609</v>
      </c>
      <c r="U97" s="31"/>
      <c r="V97" s="6"/>
      <c r="W97" s="47" t="s">
        <v>27</v>
      </c>
      <c r="X97" s="47" t="s">
        <v>27</v>
      </c>
      <c r="Y97" s="47" t="s">
        <v>27</v>
      </c>
      <c r="Z97" s="48" t="s">
        <v>27</v>
      </c>
      <c r="AA97" s="48" t="s">
        <v>27</v>
      </c>
      <c r="AB97" s="48"/>
    </row>
    <row r="98" spans="2:28" outlineLevel="1">
      <c r="B98" s="136" t="s">
        <v>64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12"/>
      <c r="R98" s="7"/>
    </row>
    <row r="99" spans="2:28" outlineLevel="1"/>
    <row r="100" spans="2:28" ht="15" outlineLevel="1">
      <c r="L100" s="76"/>
    </row>
    <row r="101" spans="2:28" ht="15.3" thickBot="1">
      <c r="B101" s="51" t="s">
        <v>36</v>
      </c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Q101"/>
    </row>
    <row r="102" spans="2:28" ht="24.6" outlineLevel="1">
      <c r="B102" s="1" t="s">
        <v>28</v>
      </c>
      <c r="C102" s="1"/>
      <c r="D102" s="1"/>
      <c r="E102" s="1"/>
      <c r="F102" s="1"/>
      <c r="G102" s="1"/>
      <c r="H102" s="207" t="s">
        <v>30</v>
      </c>
      <c r="I102" s="207"/>
      <c r="J102" s="207"/>
      <c r="K102" s="207"/>
      <c r="L102" s="207"/>
      <c r="M102" s="207"/>
      <c r="N102" s="207"/>
      <c r="O102" s="213" t="s">
        <v>32</v>
      </c>
      <c r="P102" s="1"/>
      <c r="Q102" s="1"/>
      <c r="R102" s="1"/>
      <c r="S102" s="1"/>
      <c r="T102" s="1"/>
      <c r="U102" s="1"/>
      <c r="V102" s="211" t="s">
        <v>31</v>
      </c>
      <c r="W102" s="1"/>
      <c r="X102" s="1"/>
      <c r="Y102" s="1"/>
      <c r="Z102" s="1"/>
      <c r="AA102" s="1"/>
      <c r="AB102" s="1"/>
    </row>
    <row r="103" spans="2:28" ht="12.6" outlineLevel="1" thickBot="1">
      <c r="B103" s="2"/>
      <c r="C103" s="49">
        <v>2021</v>
      </c>
      <c r="D103" s="49">
        <v>2020</v>
      </c>
      <c r="E103" s="49">
        <v>2019</v>
      </c>
      <c r="F103" s="49">
        <v>2018</v>
      </c>
      <c r="G103" s="49">
        <v>2017</v>
      </c>
      <c r="H103" s="49">
        <v>2016</v>
      </c>
      <c r="I103" s="49">
        <v>2015</v>
      </c>
      <c r="J103" s="49">
        <v>2014</v>
      </c>
      <c r="K103" s="49">
        <v>2013</v>
      </c>
      <c r="L103" s="49">
        <v>2012</v>
      </c>
      <c r="M103" s="49">
        <v>2011</v>
      </c>
      <c r="N103" s="49">
        <v>2010</v>
      </c>
      <c r="O103" s="214"/>
      <c r="P103" s="15">
        <v>2009</v>
      </c>
      <c r="Q103" s="15">
        <v>2008</v>
      </c>
      <c r="R103" s="15">
        <v>2007</v>
      </c>
      <c r="S103" s="16">
        <v>2006</v>
      </c>
      <c r="T103" s="16">
        <v>2005</v>
      </c>
      <c r="U103" s="16">
        <v>2004</v>
      </c>
      <c r="V103" s="212"/>
      <c r="W103" s="33">
        <v>2009</v>
      </c>
      <c r="X103" s="33">
        <v>2008</v>
      </c>
      <c r="Y103" s="33">
        <v>2007</v>
      </c>
      <c r="Z103" s="33">
        <v>2006</v>
      </c>
      <c r="AA103" s="33">
        <v>2005</v>
      </c>
      <c r="AB103" s="33">
        <v>2004</v>
      </c>
    </row>
    <row r="104" spans="2:28" ht="12.6" outlineLevel="1" thickBot="1">
      <c r="B104" s="3" t="s">
        <v>0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50"/>
      <c r="N104" s="50"/>
      <c r="O104" s="3"/>
      <c r="P104" s="17"/>
      <c r="Q104" s="18"/>
      <c r="R104" s="17"/>
      <c r="S104" s="19"/>
      <c r="T104" s="19"/>
      <c r="U104" s="19"/>
      <c r="V104" s="3"/>
      <c r="W104" s="34"/>
      <c r="X104" s="34"/>
      <c r="Y104" s="34"/>
      <c r="Z104" s="34"/>
      <c r="AA104" s="34"/>
      <c r="AB104" s="34"/>
    </row>
    <row r="105" spans="2:28" ht="14.7" outlineLevel="1">
      <c r="B105" s="4" t="s">
        <v>1</v>
      </c>
      <c r="C105" s="67"/>
      <c r="D105" s="67"/>
      <c r="E105" s="67"/>
      <c r="F105" s="67">
        <v>235.11344745410045</v>
      </c>
      <c r="G105" s="67">
        <v>216.07210733802864</v>
      </c>
      <c r="H105" s="67">
        <v>287.08271403112013</v>
      </c>
      <c r="I105" s="67">
        <v>233.079272937746</v>
      </c>
      <c r="J105" s="64">
        <v>329.03368178498499</v>
      </c>
      <c r="K105" s="64">
        <v>411.32314015138263</v>
      </c>
      <c r="L105" s="64">
        <v>344.13961432777091</v>
      </c>
      <c r="M105" s="64">
        <v>416.11162522129746</v>
      </c>
      <c r="N105" s="64">
        <v>491.50267985345829</v>
      </c>
      <c r="O105" s="4"/>
      <c r="P105" s="20">
        <v>518.65826825298325</v>
      </c>
      <c r="Q105" s="20">
        <v>485.17684992430651</v>
      </c>
      <c r="R105" s="20">
        <v>599.7506337388088</v>
      </c>
      <c r="S105" s="20">
        <v>641.14572584797179</v>
      </c>
      <c r="T105" s="20">
        <v>517.76416818673965</v>
      </c>
      <c r="U105" s="20"/>
      <c r="V105" s="4"/>
      <c r="W105" s="35">
        <v>506.07566294599621</v>
      </c>
      <c r="X105" s="35">
        <v>516.64905943610927</v>
      </c>
      <c r="Y105" s="35">
        <v>506.13186517684744</v>
      </c>
      <c r="Z105" s="35">
        <v>525.39954327824501</v>
      </c>
      <c r="AA105" s="35">
        <v>502.43407116560144</v>
      </c>
      <c r="AB105" s="35"/>
    </row>
    <row r="106" spans="2:28" ht="14.7" outlineLevel="1">
      <c r="B106" s="4" t="s">
        <v>2</v>
      </c>
      <c r="C106" s="65"/>
      <c r="D106" s="65"/>
      <c r="E106" s="65"/>
      <c r="F106" s="65">
        <v>0.12487110594276382</v>
      </c>
      <c r="G106" s="65">
        <v>0.12879009885622611</v>
      </c>
      <c r="H106" s="65">
        <v>0.12735324731188591</v>
      </c>
      <c r="I106" s="65">
        <v>0.10800253310385535</v>
      </c>
      <c r="J106" s="65">
        <v>0.12717997320247651</v>
      </c>
      <c r="K106" s="65">
        <v>0.1630312093836658</v>
      </c>
      <c r="L106" s="65">
        <v>0.18643981394010406</v>
      </c>
      <c r="M106" s="65">
        <v>0.2447657700918795</v>
      </c>
      <c r="N106" s="65">
        <v>0.28769313855765266</v>
      </c>
      <c r="O106" s="4"/>
      <c r="P106" s="21">
        <v>0.18562937756879466</v>
      </c>
      <c r="Q106" s="21">
        <v>0.17128379178980788</v>
      </c>
      <c r="R106" s="21">
        <v>0.17386440460039632</v>
      </c>
      <c r="S106" s="21">
        <v>0.22558912525827277</v>
      </c>
      <c r="T106" s="21">
        <v>0.26593121402233244</v>
      </c>
      <c r="U106" s="22"/>
      <c r="V106" s="4"/>
      <c r="W106" s="36">
        <v>0.3440162320808493</v>
      </c>
      <c r="X106" s="36">
        <v>0.35307034030132911</v>
      </c>
      <c r="Y106" s="36">
        <v>0.33924191489991079</v>
      </c>
      <c r="Z106" s="37">
        <v>0.47167457970227417</v>
      </c>
      <c r="AA106" s="37">
        <v>0.5332233855558759</v>
      </c>
      <c r="AB106" s="36"/>
    </row>
    <row r="107" spans="2:28" ht="14.7" outlineLevel="1">
      <c r="B107" s="4" t="s">
        <v>3</v>
      </c>
      <c r="C107" s="66"/>
      <c r="D107" s="66"/>
      <c r="E107" s="66"/>
      <c r="F107" s="66">
        <v>3.9744732102396175E-3</v>
      </c>
      <c r="G107" s="66">
        <v>3.9644663835495825E-3</v>
      </c>
      <c r="H107" s="66">
        <v>4.3428600408277583E-3</v>
      </c>
      <c r="I107" s="66">
        <v>3.7994718667487166E-3</v>
      </c>
      <c r="J107" s="66">
        <v>5.2622326456335817E-3</v>
      </c>
      <c r="K107" s="66">
        <v>5.7915294181968306E-3</v>
      </c>
      <c r="L107" s="66">
        <v>5.7742235024155408E-3</v>
      </c>
      <c r="M107" s="66">
        <v>5.7424825387789886E-3</v>
      </c>
      <c r="N107" s="66">
        <v>6.6622526860526899E-3</v>
      </c>
      <c r="O107" s="4"/>
      <c r="P107" s="23">
        <v>8.5974497589957326E-3</v>
      </c>
      <c r="Q107" s="23">
        <v>9.3258063261591195E-3</v>
      </c>
      <c r="R107" s="23">
        <v>9.8519442277916151E-3</v>
      </c>
      <c r="S107" s="23">
        <v>1.0032630190457005E-2</v>
      </c>
      <c r="T107" s="23">
        <v>9.3188795063615746E-3</v>
      </c>
      <c r="U107" s="24"/>
      <c r="V107" s="4"/>
      <c r="W107" s="38">
        <v>6.3928418945082685E-3</v>
      </c>
      <c r="X107" s="38">
        <v>7.5767426577280188E-3</v>
      </c>
      <c r="Y107" s="38">
        <v>7.5875151320224472E-3</v>
      </c>
      <c r="Z107" s="39">
        <v>7.7855500792397992E-3</v>
      </c>
      <c r="AA107" s="39">
        <v>7.4035166538720986E-3</v>
      </c>
      <c r="AB107" s="38"/>
    </row>
    <row r="108" spans="2:28" ht="14.7" outlineLevel="1">
      <c r="B108" s="4" t="s">
        <v>4</v>
      </c>
      <c r="C108" s="67"/>
      <c r="D108" s="67"/>
      <c r="E108" s="67"/>
      <c r="F108" s="67">
        <v>239.41961811932094</v>
      </c>
      <c r="G108" s="67">
        <v>220.56338922423436</v>
      </c>
      <c r="H108" s="67">
        <v>291.92728826531265</v>
      </c>
      <c r="I108" s="67">
        <v>237.06243590484343</v>
      </c>
      <c r="J108" s="67">
        <v>333.97320249468913</v>
      </c>
      <c r="K108" s="67">
        <v>417.2542360893521</v>
      </c>
      <c r="L108" s="67">
        <v>350.17760538876291</v>
      </c>
      <c r="M108" s="67">
        <v>423.36020609348299</v>
      </c>
      <c r="N108" s="67">
        <v>499.89462654645922</v>
      </c>
      <c r="O108" s="4"/>
      <c r="P108" s="25">
        <v>525.52868615646548</v>
      </c>
      <c r="Q108" s="25">
        <v>492.10722044898336</v>
      </c>
      <c r="R108" s="25">
        <v>607.01972200920375</v>
      </c>
      <c r="S108" s="25">
        <v>649.27425596000342</v>
      </c>
      <c r="T108" s="25">
        <v>526.36748632988565</v>
      </c>
      <c r="U108" s="20"/>
      <c r="V108" s="4"/>
      <c r="W108" s="35">
        <v>515.46832738454816</v>
      </c>
      <c r="X108" s="35">
        <v>526.51761728500253</v>
      </c>
      <c r="Y108" s="35">
        <v>515.71461772446719</v>
      </c>
      <c r="Z108" s="40">
        <v>537.79668947297762</v>
      </c>
      <c r="AA108" s="40">
        <v>516.03165759607054</v>
      </c>
      <c r="AB108" s="35"/>
    </row>
    <row r="109" spans="2:28" ht="14.7" outlineLevel="1">
      <c r="B109" s="4" t="s">
        <v>5</v>
      </c>
      <c r="C109" s="65" t="s">
        <v>144</v>
      </c>
      <c r="D109" s="65" t="s">
        <v>144</v>
      </c>
      <c r="E109" s="65" t="s">
        <v>144</v>
      </c>
      <c r="F109" s="65">
        <v>4.6890415600947026E-2</v>
      </c>
      <c r="G109" s="65">
        <v>4.0952590193853049E-2</v>
      </c>
      <c r="H109" s="65">
        <v>4.6755369412094155E-2</v>
      </c>
      <c r="I109" s="65">
        <v>4.4111905495085611E-2</v>
      </c>
      <c r="J109" s="65">
        <v>5.1269529310667486E-2</v>
      </c>
      <c r="K109" s="65">
        <v>7.0091223539636233E-2</v>
      </c>
      <c r="L109" s="65">
        <v>6.3636762563738333E-2</v>
      </c>
      <c r="M109" s="65">
        <v>6.3897296040489243E-2</v>
      </c>
      <c r="N109" s="65">
        <v>8.3047855530159725E-2</v>
      </c>
      <c r="O109" s="4"/>
      <c r="P109" s="21">
        <v>0.16115885871238486</v>
      </c>
      <c r="Q109" s="21">
        <v>0.20142585721590961</v>
      </c>
      <c r="R109" s="21">
        <v>0.26825752590862384</v>
      </c>
      <c r="S109" s="21">
        <v>0.32974031514334479</v>
      </c>
      <c r="T109" s="21">
        <v>0.28275315363299042</v>
      </c>
      <c r="U109" s="22"/>
      <c r="V109" s="4"/>
      <c r="W109" s="36">
        <v>6.3366464731555369E-2</v>
      </c>
      <c r="X109" s="36">
        <v>0.10398572646053872</v>
      </c>
      <c r="Y109" s="36">
        <v>0.15295996456628069</v>
      </c>
      <c r="Z109" s="37">
        <v>0.10280942291046995</v>
      </c>
      <c r="AA109" s="37">
        <v>8.5210652960724206E-2</v>
      </c>
      <c r="AB109" s="36"/>
    </row>
    <row r="110" spans="2:28" ht="14.7" outlineLevel="1">
      <c r="B110" s="4" t="s">
        <v>6</v>
      </c>
      <c r="C110" s="65"/>
      <c r="D110" s="65"/>
      <c r="E110" s="65"/>
      <c r="F110" s="65">
        <v>0.27393249627260241</v>
      </c>
      <c r="G110" s="65">
        <v>0.21187093082562544</v>
      </c>
      <c r="H110" s="65">
        <v>0.21456317319006693</v>
      </c>
      <c r="I110" s="65">
        <v>0.19250868164491844</v>
      </c>
      <c r="J110" s="65">
        <v>0.22942526279608116</v>
      </c>
      <c r="K110" s="65">
        <v>0.29206656815236054</v>
      </c>
      <c r="L110" s="65">
        <v>0.29389729255427266</v>
      </c>
      <c r="M110" s="65">
        <v>0.33742811275923434</v>
      </c>
      <c r="N110" s="65">
        <v>0.39033677123872895</v>
      </c>
      <c r="O110" s="4"/>
      <c r="P110" s="21">
        <v>0.48832795687823322</v>
      </c>
      <c r="Q110" s="21">
        <v>0.54839197642226833</v>
      </c>
      <c r="R110" s="21">
        <v>0.65966576221341222</v>
      </c>
      <c r="S110" s="21">
        <v>0.82574321724688526</v>
      </c>
      <c r="T110" s="21">
        <v>0.87944694101649656</v>
      </c>
      <c r="U110" s="22"/>
      <c r="V110" s="4"/>
      <c r="W110" s="36">
        <v>0.42243108435458343</v>
      </c>
      <c r="X110" s="36">
        <v>0.59301515268249994</v>
      </c>
      <c r="Y110" s="36">
        <v>0.86738899271897774</v>
      </c>
      <c r="Z110" s="37">
        <v>0.95963787272976464</v>
      </c>
      <c r="AA110" s="37">
        <v>1.0246269150037335</v>
      </c>
      <c r="AB110" s="36"/>
    </row>
    <row r="111" spans="2:28" outlineLevel="1">
      <c r="B111" s="4" t="s">
        <v>7</v>
      </c>
      <c r="C111" s="65"/>
      <c r="D111" s="65"/>
      <c r="E111" s="65"/>
      <c r="F111" s="65">
        <v>0.17858203318739835</v>
      </c>
      <c r="G111" s="65">
        <v>0.18571452242285655</v>
      </c>
      <c r="H111" s="65">
        <v>0.15825553234493142</v>
      </c>
      <c r="I111" s="65">
        <v>0.136915353127427</v>
      </c>
      <c r="J111" s="65">
        <v>0.16258549388320273</v>
      </c>
      <c r="K111" s="65">
        <v>0.1747844353281692</v>
      </c>
      <c r="L111" s="65">
        <v>0.18800158247188217</v>
      </c>
      <c r="M111" s="65">
        <v>0.17666106199988571</v>
      </c>
      <c r="N111" s="65">
        <v>0.18184844356779278</v>
      </c>
      <c r="O111" s="4"/>
      <c r="P111" s="21">
        <v>0.19073219736854083</v>
      </c>
      <c r="Q111" s="21">
        <v>0.1805637205080487</v>
      </c>
      <c r="R111" s="21">
        <v>0.17260139212153622</v>
      </c>
      <c r="S111" s="21">
        <v>0.18795844432371317</v>
      </c>
      <c r="T111" s="21">
        <v>0.22475046036180607</v>
      </c>
      <c r="U111" s="22"/>
      <c r="V111" s="4"/>
      <c r="W111" s="36">
        <v>0.14845250317104675</v>
      </c>
      <c r="X111" s="36">
        <v>0.18009298975930704</v>
      </c>
      <c r="Y111" s="36">
        <v>0.180666664398932</v>
      </c>
      <c r="Z111" s="37">
        <v>0.24267229988596012</v>
      </c>
      <c r="AA111" s="37">
        <v>0.26938593362354402</v>
      </c>
      <c r="AB111" s="36"/>
    </row>
    <row r="112" spans="2:28" outlineLevel="1">
      <c r="B112" s="4" t="s">
        <v>8</v>
      </c>
      <c r="C112" s="65"/>
      <c r="D112" s="65"/>
      <c r="E112" s="65"/>
      <c r="F112" s="65">
        <v>2.1949638406283056E-2</v>
      </c>
      <c r="G112" s="65">
        <v>2.3278811090311841E-2</v>
      </c>
      <c r="H112" s="65">
        <v>2.3029941250744156E-2</v>
      </c>
      <c r="I112" s="65">
        <v>1.8339399831571516E-2</v>
      </c>
      <c r="J112" s="65">
        <v>2.4007267933251291E-2</v>
      </c>
      <c r="K112" s="65">
        <v>3.2682612231490264E-2</v>
      </c>
      <c r="L112" s="65">
        <v>3.867162812225524E-2</v>
      </c>
      <c r="M112" s="65">
        <v>4.9993261229357634E-2</v>
      </c>
      <c r="N112" s="65">
        <v>5.8689519191096565E-2</v>
      </c>
      <c r="O112" s="4"/>
      <c r="P112" s="21">
        <v>4.2975571880659737E-2</v>
      </c>
      <c r="Q112" s="21">
        <v>4.7744657394206511E-2</v>
      </c>
      <c r="R112" s="21">
        <v>4.8186028566889694E-2</v>
      </c>
      <c r="S112" s="21">
        <v>5.9230697465687987E-2</v>
      </c>
      <c r="T112" s="21">
        <v>6.8424850450788555E-2</v>
      </c>
      <c r="U112" s="22"/>
      <c r="V112" s="4"/>
      <c r="W112" s="36">
        <v>6.3783073478596242E-2</v>
      </c>
      <c r="X112" s="36">
        <v>8.2362641910450229E-2</v>
      </c>
      <c r="Y112" s="36">
        <v>7.6244408928850246E-2</v>
      </c>
      <c r="Z112" s="37">
        <v>0.10436557838658977</v>
      </c>
      <c r="AA112" s="37">
        <v>0.11756516273041169</v>
      </c>
      <c r="AB112" s="36"/>
    </row>
    <row r="113" spans="2:28" ht="12.6" outlineLevel="1" thickBot="1">
      <c r="B113" s="2" t="s">
        <v>9</v>
      </c>
      <c r="C113" s="124"/>
      <c r="D113" s="124"/>
      <c r="E113" s="124"/>
      <c r="F113" s="124">
        <v>1.7570233533010786E-2</v>
      </c>
      <c r="G113" s="124">
        <v>6.6862409122958773E-3</v>
      </c>
      <c r="H113" s="124">
        <v>7.6283575221845895E-3</v>
      </c>
      <c r="I113" s="124">
        <v>6.0445590789035856E-3</v>
      </c>
      <c r="J113" s="65">
        <v>1.045852125892016E-2</v>
      </c>
      <c r="K113" s="65">
        <v>1.6031686503795935E-2</v>
      </c>
      <c r="L113" s="65">
        <v>1.0075248519825088E-2</v>
      </c>
      <c r="M113" s="65">
        <v>1.1199822646570488E-2</v>
      </c>
      <c r="N113" s="65">
        <v>1.1595941089128368E-2</v>
      </c>
      <c r="O113" s="2"/>
      <c r="P113" s="21">
        <v>1.2037706856581499E-2</v>
      </c>
      <c r="Q113" s="21">
        <v>1.1514872451841622E-2</v>
      </c>
      <c r="R113" s="21">
        <v>2.2288114603583379E-2</v>
      </c>
      <c r="S113" s="21">
        <v>1.8684466964393194E-2</v>
      </c>
      <c r="T113" s="21">
        <v>2.1493769713350402E-2</v>
      </c>
      <c r="U113" s="22"/>
      <c r="V113" s="2"/>
      <c r="W113" s="36">
        <v>2.0784723694278359E-2</v>
      </c>
      <c r="X113" s="36">
        <v>2.2797160107349002E-2</v>
      </c>
      <c r="Y113" s="36">
        <v>1.9509032254807851E-2</v>
      </c>
      <c r="Z113" s="37">
        <v>1.8379615790167381E-2</v>
      </c>
      <c r="AA113" s="37">
        <v>2.3285472496503475E-2</v>
      </c>
      <c r="AB113" s="36"/>
    </row>
    <row r="114" spans="2:28" ht="12.6" outlineLevel="1" thickBot="1">
      <c r="B114" s="3" t="s">
        <v>10</v>
      </c>
      <c r="C114" s="129"/>
      <c r="D114" s="129"/>
      <c r="E114" s="129"/>
      <c r="F114" s="129"/>
      <c r="G114" s="129"/>
      <c r="H114" s="129"/>
      <c r="I114" s="129"/>
      <c r="J114" s="68"/>
      <c r="K114" s="68"/>
      <c r="L114" s="68"/>
      <c r="M114" s="68"/>
      <c r="N114" s="68"/>
      <c r="O114" s="3"/>
      <c r="P114" s="26"/>
      <c r="Q114" s="26"/>
      <c r="R114" s="26"/>
      <c r="S114" s="26"/>
      <c r="T114" s="26"/>
      <c r="U114" s="26"/>
      <c r="V114" s="3"/>
      <c r="W114" s="41">
        <v>0</v>
      </c>
      <c r="X114" s="41">
        <v>0</v>
      </c>
      <c r="Y114" s="41">
        <v>0</v>
      </c>
      <c r="Z114" s="41"/>
      <c r="AA114" s="41"/>
      <c r="AB114" s="41"/>
    </row>
    <row r="115" spans="2:28" outlineLevel="1">
      <c r="B115" s="5" t="s">
        <v>11</v>
      </c>
      <c r="C115" s="125"/>
      <c r="D115" s="125"/>
      <c r="E115" s="125"/>
      <c r="F115" s="125">
        <v>8.2170516297076102</v>
      </c>
      <c r="G115" s="125">
        <v>6.9541388522113943</v>
      </c>
      <c r="H115" s="125">
        <v>9.8900258675632493</v>
      </c>
      <c r="I115" s="125">
        <v>7.6925263945966309</v>
      </c>
      <c r="J115" s="69">
        <v>11.143199415292287</v>
      </c>
      <c r="K115" s="69">
        <v>13.112734679918642</v>
      </c>
      <c r="L115" s="69">
        <v>10.639694225013066</v>
      </c>
      <c r="M115" s="69">
        <v>14.130206328374308</v>
      </c>
      <c r="N115" s="69">
        <v>14.181356130374501</v>
      </c>
      <c r="O115" s="5"/>
      <c r="P115" s="27">
        <v>14.502240810096</v>
      </c>
      <c r="Q115" s="27">
        <v>17.422627276495227</v>
      </c>
      <c r="R115" s="27">
        <v>20.542037577902779</v>
      </c>
      <c r="S115" s="27">
        <v>19.857482335551943</v>
      </c>
      <c r="T115" s="27">
        <v>17.15818216770019</v>
      </c>
      <c r="U115" s="28"/>
      <c r="V115" s="5"/>
      <c r="W115" s="42">
        <v>17.47259472688151</v>
      </c>
      <c r="X115" s="42">
        <v>20.475195717458806</v>
      </c>
      <c r="Y115" s="42">
        <v>19.381027573774951</v>
      </c>
      <c r="Z115" s="43">
        <v>15.464869752123127</v>
      </c>
      <c r="AA115" s="43">
        <v>16.194632631427105</v>
      </c>
      <c r="AB115" s="42"/>
    </row>
    <row r="116" spans="2:28" outlineLevel="1">
      <c r="B116" s="5" t="s">
        <v>12</v>
      </c>
      <c r="C116" s="125"/>
      <c r="D116" s="125"/>
      <c r="E116" s="125"/>
      <c r="F116" s="125">
        <v>1.4142757307969072</v>
      </c>
      <c r="G116" s="125">
        <v>1.1157616859570181</v>
      </c>
      <c r="H116" s="125">
        <v>1.5657962500728406</v>
      </c>
      <c r="I116" s="125">
        <v>1.2659349884541062</v>
      </c>
      <c r="J116" s="69">
        <v>1.8507966364108475</v>
      </c>
      <c r="K116" s="69">
        <v>4.0136322401697866</v>
      </c>
      <c r="L116" s="69">
        <v>1.4437845633179003</v>
      </c>
      <c r="M116" s="69">
        <v>1.4637515872856128</v>
      </c>
      <c r="N116" s="69">
        <v>1.9826757686089123</v>
      </c>
      <c r="O116" s="5"/>
      <c r="P116" s="27">
        <v>2.8232593550547067</v>
      </c>
      <c r="Q116" s="27">
        <v>2.2621234073204053</v>
      </c>
      <c r="R116" s="27">
        <v>2.8382113282867567</v>
      </c>
      <c r="S116" s="27">
        <v>2.9833008116539879</v>
      </c>
      <c r="T116" s="27">
        <v>2.013114408613573</v>
      </c>
      <c r="U116" s="28"/>
      <c r="V116" s="5"/>
      <c r="W116" s="42">
        <v>1.9378642858485027</v>
      </c>
      <c r="X116" s="42">
        <v>2.0187262349678985</v>
      </c>
      <c r="Y116" s="42">
        <v>2.0883824903163735</v>
      </c>
      <c r="Z116" s="43">
        <v>2.0025443662911764</v>
      </c>
      <c r="AA116" s="43">
        <v>2.1728787521033741</v>
      </c>
      <c r="AB116" s="42"/>
    </row>
    <row r="117" spans="2:28" outlineLevel="1">
      <c r="B117" s="5" t="s">
        <v>13</v>
      </c>
      <c r="C117" s="125"/>
      <c r="D117" s="125"/>
      <c r="E117" s="125"/>
      <c r="F117" s="125">
        <v>2.9875204390864898</v>
      </c>
      <c r="G117" s="125">
        <v>2.7297633103425065</v>
      </c>
      <c r="H117" s="125">
        <v>3.9389934333861061</v>
      </c>
      <c r="I117" s="125">
        <v>3.0692481069149782</v>
      </c>
      <c r="J117" s="69">
        <v>4.4210346590247012</v>
      </c>
      <c r="K117" s="69">
        <v>5.801312676891464</v>
      </c>
      <c r="L117" s="69">
        <v>4.6291226262249179</v>
      </c>
      <c r="M117" s="69">
        <v>5.4435120340985712</v>
      </c>
      <c r="N117" s="69">
        <v>5.54891291327462</v>
      </c>
      <c r="O117" s="5"/>
      <c r="P117" s="27">
        <v>5.5185235818543781</v>
      </c>
      <c r="Q117" s="27">
        <v>5.3416816679174985</v>
      </c>
      <c r="R117" s="27">
        <v>7.338186561286145</v>
      </c>
      <c r="S117" s="27">
        <v>9.2990364538793777</v>
      </c>
      <c r="T117" s="27">
        <v>7.3437770372322211</v>
      </c>
      <c r="U117" s="28"/>
      <c r="V117" s="5"/>
      <c r="W117" s="42">
        <v>6.0645476395280955</v>
      </c>
      <c r="X117" s="42">
        <v>6.0440890208108229</v>
      </c>
      <c r="Y117" s="42">
        <v>5.921087929027145</v>
      </c>
      <c r="Z117" s="43">
        <v>6.3366036676672932</v>
      </c>
      <c r="AA117" s="43">
        <v>6.9071708919980717</v>
      </c>
      <c r="AB117" s="42"/>
    </row>
    <row r="118" spans="2:28" outlineLevel="1">
      <c r="B118" s="5" t="s">
        <v>14</v>
      </c>
      <c r="C118" s="125" t="s">
        <v>144</v>
      </c>
      <c r="D118" s="125" t="s">
        <v>144</v>
      </c>
      <c r="E118" s="125" t="s">
        <v>144</v>
      </c>
      <c r="F118" s="125">
        <v>9.6858845550304125</v>
      </c>
      <c r="G118" s="125">
        <v>9.7177917541637129</v>
      </c>
      <c r="H118" s="125">
        <v>10.116923195250095</v>
      </c>
      <c r="I118" s="125">
        <v>10.589457433846697</v>
      </c>
      <c r="J118" s="69">
        <v>10.407972336001036</v>
      </c>
      <c r="K118" s="69">
        <v>9.6717852372437463</v>
      </c>
      <c r="L118" s="69">
        <v>10.006667204436217</v>
      </c>
      <c r="M118" s="69">
        <v>9.4685749111571695</v>
      </c>
      <c r="N118" s="69">
        <v>8.8966955225119104</v>
      </c>
      <c r="O118" s="5"/>
      <c r="P118" s="27">
        <v>13.362929827806392</v>
      </c>
      <c r="Q118" s="27">
        <v>11.035980609555807</v>
      </c>
      <c r="R118" s="27">
        <v>9.7291998313452055</v>
      </c>
      <c r="S118" s="27">
        <v>9.8194253367937954</v>
      </c>
      <c r="T118" s="27">
        <v>10.947168185829945</v>
      </c>
      <c r="U118" s="28"/>
      <c r="V118" s="5"/>
      <c r="W118" s="42">
        <v>10.67649517843412</v>
      </c>
      <c r="X118" s="42">
        <v>10.597822405416267</v>
      </c>
      <c r="Y118" s="42">
        <v>9.8278805833660474</v>
      </c>
      <c r="Z118" s="43">
        <v>9.9238919783727741</v>
      </c>
      <c r="AA118" s="43">
        <v>9.7838451696801378</v>
      </c>
      <c r="AB118" s="42"/>
    </row>
    <row r="119" spans="2:28" outlineLevel="1">
      <c r="B119" s="5" t="s">
        <v>15</v>
      </c>
      <c r="C119" s="125"/>
      <c r="D119" s="125"/>
      <c r="E119" s="125"/>
      <c r="F119" s="125">
        <v>1.4671663262932153</v>
      </c>
      <c r="G119" s="125">
        <v>1.5217617406012438</v>
      </c>
      <c r="H119" s="125">
        <v>1.6312289807661995</v>
      </c>
      <c r="I119" s="125">
        <v>1.7429522719077222</v>
      </c>
      <c r="J119" s="69">
        <v>1.6648260255634602</v>
      </c>
      <c r="K119" s="69">
        <v>1.5374643715415</v>
      </c>
      <c r="L119" s="69">
        <v>1.6291369954810091</v>
      </c>
      <c r="M119" s="69">
        <v>1.543225610396143</v>
      </c>
      <c r="N119" s="69">
        <v>1.4063127485711877</v>
      </c>
      <c r="O119" s="5"/>
      <c r="P119" s="27">
        <v>1.7864191054304086</v>
      </c>
      <c r="Q119" s="27">
        <v>1.9725981828078765</v>
      </c>
      <c r="R119" s="27">
        <v>1.9157059559445122</v>
      </c>
      <c r="S119" s="27">
        <v>2.0322185377217998</v>
      </c>
      <c r="T119" s="27">
        <v>1.8797934634708493</v>
      </c>
      <c r="U119" s="28"/>
      <c r="V119" s="5"/>
      <c r="W119" s="42">
        <v>1.4971722031746912</v>
      </c>
      <c r="X119" s="42">
        <v>1.511707096420817</v>
      </c>
      <c r="Y119" s="42">
        <v>1.3943261953038364</v>
      </c>
      <c r="Z119" s="43">
        <v>1.6619052241361634</v>
      </c>
      <c r="AA119" s="43">
        <v>1.0886568115496005</v>
      </c>
      <c r="AB119" s="42"/>
    </row>
    <row r="120" spans="2:28" outlineLevel="1">
      <c r="B120" s="5" t="s">
        <v>16</v>
      </c>
      <c r="C120" s="125"/>
      <c r="D120" s="125"/>
      <c r="E120" s="125"/>
      <c r="F120" s="125">
        <v>1.5777697165936178</v>
      </c>
      <c r="G120" s="125">
        <v>1.7967050405601808</v>
      </c>
      <c r="H120" s="125">
        <v>1.4677509483534459</v>
      </c>
      <c r="I120" s="125">
        <v>1.2499205209970752</v>
      </c>
      <c r="J120" s="69">
        <v>1.5590034558323738</v>
      </c>
      <c r="K120" s="69">
        <v>1.1612289008379328</v>
      </c>
      <c r="L120" s="69">
        <v>1.2846408644686125</v>
      </c>
      <c r="M120" s="69">
        <v>1.404493645867855</v>
      </c>
      <c r="N120" s="69">
        <v>1.180578624496158</v>
      </c>
      <c r="O120" s="5"/>
      <c r="P120" s="27">
        <v>2.6867990270098474</v>
      </c>
      <c r="Q120" s="27">
        <v>1.4675830365927285</v>
      </c>
      <c r="R120" s="27">
        <v>2.7538763548400937</v>
      </c>
      <c r="S120" s="27">
        <v>1.1633654907440936</v>
      </c>
      <c r="T120" s="27">
        <v>1.1863222391404904</v>
      </c>
      <c r="U120" s="28"/>
      <c r="V120" s="5"/>
      <c r="W120" s="42">
        <v>1.1097909367440422</v>
      </c>
      <c r="X120" s="42">
        <v>0.69353146319370995</v>
      </c>
      <c r="Y120" s="42">
        <v>0.43814237589675253</v>
      </c>
      <c r="Z120" s="43">
        <v>0.41696897280365153</v>
      </c>
      <c r="AA120" s="43">
        <v>0.42960611846904745</v>
      </c>
      <c r="AB120" s="42"/>
    </row>
    <row r="121" spans="2:28" ht="12.6" outlineLevel="1" thickBot="1">
      <c r="B121" s="2" t="s">
        <v>17</v>
      </c>
      <c r="C121" s="126"/>
      <c r="D121" s="126"/>
      <c r="E121" s="126"/>
      <c r="F121" s="126">
        <v>9.325041967004595E-2</v>
      </c>
      <c r="G121" s="126">
        <v>9.6986669392706518E-2</v>
      </c>
      <c r="H121" s="126">
        <v>5.5436861836969178E-2</v>
      </c>
      <c r="I121" s="126">
        <v>0.10806582971834104</v>
      </c>
      <c r="J121" s="69">
        <v>6.4588616508524696E-2</v>
      </c>
      <c r="K121" s="69">
        <v>4.7215294012462293E-2</v>
      </c>
      <c r="L121" s="69">
        <v>0.1904526532153597</v>
      </c>
      <c r="M121" s="69">
        <v>0.12309314099689807</v>
      </c>
      <c r="N121" s="69">
        <v>0.12191264725432929</v>
      </c>
      <c r="O121" s="2"/>
      <c r="P121" s="27">
        <v>0.25978927945266317</v>
      </c>
      <c r="Q121" s="27">
        <v>0.13771587039571712</v>
      </c>
      <c r="R121" s="27">
        <v>0.11959657892057887</v>
      </c>
      <c r="S121" s="27" t="s">
        <v>27</v>
      </c>
      <c r="T121" s="27"/>
      <c r="U121" s="27"/>
      <c r="V121" s="2"/>
      <c r="W121" s="43" t="s">
        <v>27</v>
      </c>
      <c r="X121" s="43" t="s">
        <v>27</v>
      </c>
      <c r="Y121" s="43" t="s">
        <v>27</v>
      </c>
      <c r="Z121" s="44" t="s">
        <v>27</v>
      </c>
      <c r="AA121" s="44"/>
      <c r="AB121" s="44"/>
    </row>
    <row r="122" spans="2:28" ht="12.6" outlineLevel="1" thickBot="1">
      <c r="B122" s="3" t="s">
        <v>18</v>
      </c>
      <c r="C122" s="129"/>
      <c r="D122" s="129"/>
      <c r="E122" s="129"/>
      <c r="F122" s="129"/>
      <c r="G122" s="129"/>
      <c r="H122" s="129"/>
      <c r="I122" s="129"/>
      <c r="J122" s="68"/>
      <c r="K122" s="68"/>
      <c r="L122" s="68"/>
      <c r="M122" s="68"/>
      <c r="N122" s="68"/>
      <c r="O122" s="3"/>
      <c r="P122" s="26"/>
      <c r="Q122" s="26"/>
      <c r="R122" s="26"/>
      <c r="S122" s="26"/>
      <c r="T122" s="26"/>
      <c r="U122" s="26"/>
      <c r="V122" s="3"/>
      <c r="W122" s="41" t="s">
        <v>29</v>
      </c>
      <c r="X122" s="41" t="s">
        <v>29</v>
      </c>
      <c r="Y122" s="41" t="s">
        <v>29</v>
      </c>
      <c r="Z122" s="41"/>
      <c r="AA122" s="41"/>
      <c r="AB122" s="41"/>
    </row>
    <row r="123" spans="2:28" outlineLevel="1">
      <c r="B123" s="5" t="s">
        <v>19</v>
      </c>
      <c r="C123" s="208"/>
      <c r="D123" s="208"/>
      <c r="E123" s="208"/>
      <c r="F123" s="208" t="s">
        <v>137</v>
      </c>
      <c r="G123" s="127">
        <v>63.988895948990589</v>
      </c>
      <c r="H123" s="127">
        <v>90.852249719191519</v>
      </c>
      <c r="I123" s="127">
        <v>74.842013501665448</v>
      </c>
      <c r="J123" s="67">
        <v>110.09278352822578</v>
      </c>
      <c r="K123" s="67">
        <v>138.88202156761196</v>
      </c>
      <c r="L123" s="67">
        <v>106.19243820601437</v>
      </c>
      <c r="M123" s="67">
        <v>132.52868623343394</v>
      </c>
      <c r="N123" s="67">
        <v>153.66497220544287</v>
      </c>
      <c r="O123" s="5"/>
      <c r="P123" s="25">
        <v>156.19083943931508</v>
      </c>
      <c r="Q123" s="25">
        <v>148.3519765264202</v>
      </c>
      <c r="R123" s="25">
        <v>196.98159183176219</v>
      </c>
      <c r="S123" s="25">
        <v>205.28386157039361</v>
      </c>
      <c r="T123" s="25">
        <v>148.01940039735382</v>
      </c>
      <c r="U123" s="20"/>
      <c r="V123" s="5"/>
      <c r="W123" s="35">
        <v>164.17035612345799</v>
      </c>
      <c r="X123" s="35">
        <v>175.34436061453681</v>
      </c>
      <c r="Y123" s="35">
        <v>172.44181807507553</v>
      </c>
      <c r="Z123" s="40">
        <v>164.62917636979833</v>
      </c>
      <c r="AA123" s="40">
        <v>154.0891240979399</v>
      </c>
      <c r="AB123" s="35"/>
    </row>
    <row r="124" spans="2:28" outlineLevel="1">
      <c r="B124" s="5" t="s">
        <v>20</v>
      </c>
      <c r="C124" s="209"/>
      <c r="D124" s="209"/>
      <c r="E124" s="209"/>
      <c r="F124" s="209"/>
      <c r="G124" s="127">
        <v>1.6311470882535468</v>
      </c>
      <c r="H124" s="127">
        <v>1.6982582451977295</v>
      </c>
      <c r="I124" s="127">
        <v>1.8801139817231687</v>
      </c>
      <c r="J124" s="67">
        <v>1.1628090457441849</v>
      </c>
      <c r="K124" s="67">
        <v>1.467168876432418</v>
      </c>
      <c r="L124" s="67">
        <v>2.5384188920513737</v>
      </c>
      <c r="M124" s="67">
        <v>2.8205977337577073</v>
      </c>
      <c r="N124" s="67">
        <v>4.6718304489100992</v>
      </c>
      <c r="O124" s="5"/>
      <c r="P124" s="25">
        <v>12.613685543301456</v>
      </c>
      <c r="Q124" s="25">
        <v>11.931278089164881</v>
      </c>
      <c r="R124" s="25">
        <v>13.869651286125508</v>
      </c>
      <c r="S124" s="25">
        <v>14.446505073174146</v>
      </c>
      <c r="T124" s="25">
        <v>16.852806243008587</v>
      </c>
      <c r="U124" s="25"/>
      <c r="V124" s="5"/>
      <c r="W124" s="40">
        <v>3.1445505724022533</v>
      </c>
      <c r="X124" s="40">
        <v>2.6527570087343522</v>
      </c>
      <c r="Y124" s="40">
        <v>2.9948344388800887</v>
      </c>
      <c r="Z124" s="40">
        <v>2.3612750211216866</v>
      </c>
      <c r="AA124" s="40">
        <v>1.7882244641555081</v>
      </c>
      <c r="AB124" s="35"/>
    </row>
    <row r="125" spans="2:28" outlineLevel="1">
      <c r="B125" s="5" t="s">
        <v>21</v>
      </c>
      <c r="C125" s="209"/>
      <c r="D125" s="209"/>
      <c r="E125" s="209"/>
      <c r="F125" s="209"/>
      <c r="G125" s="127">
        <v>12.357186085793236</v>
      </c>
      <c r="H125" s="127">
        <v>14.169565993515329</v>
      </c>
      <c r="I125" s="127">
        <v>11.351643367447512</v>
      </c>
      <c r="J125" s="67">
        <v>12.472362985699554</v>
      </c>
      <c r="K125" s="67">
        <v>18.540793002026302</v>
      </c>
      <c r="L125" s="67">
        <v>23.294013661549922</v>
      </c>
      <c r="M125" s="67">
        <v>27.347443620350962</v>
      </c>
      <c r="N125" s="67">
        <v>34.731749221371473</v>
      </c>
      <c r="O125" s="5"/>
      <c r="P125" s="25">
        <v>29.194491873601361</v>
      </c>
      <c r="Q125" s="25">
        <v>33.063756877152549</v>
      </c>
      <c r="R125" s="25">
        <v>34.257727289216717</v>
      </c>
      <c r="S125" s="25">
        <v>44.099539433172566</v>
      </c>
      <c r="T125" s="25">
        <v>36.641783186782462</v>
      </c>
      <c r="U125" s="25"/>
      <c r="V125" s="5"/>
      <c r="W125" s="40">
        <v>35.95272284687961</v>
      </c>
      <c r="X125" s="40">
        <v>35.098062363759553</v>
      </c>
      <c r="Y125" s="40">
        <v>34.599576084169058</v>
      </c>
      <c r="Z125" s="40">
        <v>47.815663129491959</v>
      </c>
      <c r="AA125" s="40">
        <v>46.444576342223073</v>
      </c>
      <c r="AB125" s="35"/>
    </row>
    <row r="126" spans="2:28" outlineLevel="1">
      <c r="B126" s="5" t="s">
        <v>22</v>
      </c>
      <c r="C126" s="209"/>
      <c r="D126" s="209"/>
      <c r="E126" s="209"/>
      <c r="F126" s="209"/>
      <c r="G126" s="127">
        <v>91.382030220428462</v>
      </c>
      <c r="H126" s="127">
        <v>68.858464277531354</v>
      </c>
      <c r="I126" s="127">
        <v>60.278127823192463</v>
      </c>
      <c r="J126" s="67">
        <v>59.021831577600928</v>
      </c>
      <c r="K126" s="67">
        <v>61.687466435716431</v>
      </c>
      <c r="L126" s="67">
        <v>62.631056639106397</v>
      </c>
      <c r="M126" s="67">
        <v>56.566524459692715</v>
      </c>
      <c r="N126" s="67">
        <v>58.549877312070855</v>
      </c>
      <c r="O126" s="5"/>
      <c r="P126" s="25">
        <v>51.450321978213537</v>
      </c>
      <c r="Q126" s="25">
        <v>47.016681469255658</v>
      </c>
      <c r="R126" s="25">
        <v>41.776457199325627</v>
      </c>
      <c r="S126" s="25">
        <v>33.331218327624391</v>
      </c>
      <c r="T126" s="25">
        <v>51.231777482556822</v>
      </c>
      <c r="U126" s="25"/>
      <c r="V126" s="5"/>
      <c r="W126" s="40">
        <v>34.732214242840676</v>
      </c>
      <c r="X126" s="40">
        <v>30.340786147851162</v>
      </c>
      <c r="Y126" s="40">
        <v>31.198816234925467</v>
      </c>
      <c r="Z126" s="40">
        <v>27.89023300465626</v>
      </c>
      <c r="AA126" s="40">
        <v>32.238798261775806</v>
      </c>
      <c r="AB126" s="35"/>
    </row>
    <row r="127" spans="2:28" outlineLevel="1">
      <c r="B127" s="5" t="s">
        <v>23</v>
      </c>
      <c r="C127" s="209"/>
      <c r="D127" s="209"/>
      <c r="E127" s="209"/>
      <c r="F127" s="209"/>
      <c r="G127" s="127">
        <v>53.17498857452707</v>
      </c>
      <c r="H127" s="127">
        <v>55.404545019821654</v>
      </c>
      <c r="I127" s="127">
        <v>57.764239976356897</v>
      </c>
      <c r="J127" s="67">
        <v>55.062201380918324</v>
      </c>
      <c r="K127" s="67">
        <v>52.571569968913643</v>
      </c>
      <c r="L127" s="67">
        <v>56.497698314994466</v>
      </c>
      <c r="M127" s="67">
        <v>50.503915814557701</v>
      </c>
      <c r="N127" s="67">
        <v>47.690996952637512</v>
      </c>
      <c r="O127" s="5"/>
      <c r="P127" s="25">
        <v>57.563494526533653</v>
      </c>
      <c r="Q127" s="25">
        <v>59.8894171269854</v>
      </c>
      <c r="R127" s="25">
        <v>55.661772914234326</v>
      </c>
      <c r="S127" s="25">
        <v>56.393195268274027</v>
      </c>
      <c r="T127" s="25">
        <v>57.130495134725983</v>
      </c>
      <c r="U127" s="25"/>
      <c r="V127" s="5"/>
      <c r="W127" s="40">
        <v>57.581444209489341</v>
      </c>
      <c r="X127" s="40">
        <v>54.897646079966044</v>
      </c>
      <c r="Y127" s="40">
        <v>56.357164604925011</v>
      </c>
      <c r="Z127" s="40">
        <v>55.841958375712281</v>
      </c>
      <c r="AA127" s="40">
        <v>52.020956118024699</v>
      </c>
      <c r="AB127" s="35"/>
    </row>
    <row r="128" spans="2:28" outlineLevel="1">
      <c r="B128" s="5" t="s">
        <v>24</v>
      </c>
      <c r="C128" s="209"/>
      <c r="D128" s="209"/>
      <c r="E128" s="209"/>
      <c r="F128" s="209"/>
      <c r="G128" s="133">
        <v>0.10776296599189611</v>
      </c>
      <c r="H128" s="133">
        <v>6.1596513152187976E-2</v>
      </c>
      <c r="I128" s="133">
        <v>0.12007314413149005</v>
      </c>
      <c r="J128" s="65">
        <v>8.7689654529821859E-2</v>
      </c>
      <c r="K128" s="65">
        <v>6.4102515958525438E-2</v>
      </c>
      <c r="L128" s="65">
        <v>0.13827384411526114</v>
      </c>
      <c r="M128" s="65">
        <v>8.4658995706727372E-2</v>
      </c>
      <c r="N128" s="65">
        <v>8.5124971240742198E-2</v>
      </c>
      <c r="O128" s="5"/>
      <c r="P128" s="21">
        <v>0.19346010172006831</v>
      </c>
      <c r="Q128" s="21">
        <v>0.21286569207194533</v>
      </c>
      <c r="R128" s="21">
        <v>7.919773453603568E-2</v>
      </c>
      <c r="S128" s="29" t="s">
        <v>27</v>
      </c>
      <c r="T128" s="21">
        <v>0.33722623716335437</v>
      </c>
      <c r="U128" s="30"/>
      <c r="V128" s="5"/>
      <c r="W128" s="45" t="s">
        <v>27</v>
      </c>
      <c r="X128" s="45" t="s">
        <v>27</v>
      </c>
      <c r="Y128" s="45" t="s">
        <v>27</v>
      </c>
      <c r="Z128" s="46" t="s">
        <v>27</v>
      </c>
      <c r="AA128" s="46" t="s">
        <v>27</v>
      </c>
      <c r="AB128" s="46"/>
    </row>
    <row r="129" spans="2:28" outlineLevel="1">
      <c r="B129" s="5" t="s">
        <v>25</v>
      </c>
      <c r="C129" s="209"/>
      <c r="D129" s="209"/>
      <c r="E129" s="209"/>
      <c r="F129" s="209"/>
      <c r="G129" s="127">
        <v>2.7946891642245428</v>
      </c>
      <c r="H129" s="127">
        <v>4.3710885226232739</v>
      </c>
      <c r="I129" s="127">
        <v>1.2624239408333207</v>
      </c>
      <c r="J129" s="67">
        <v>10.43584571762783</v>
      </c>
      <c r="K129" s="67">
        <v>12.842103113426642</v>
      </c>
      <c r="L129" s="67">
        <v>2.3206489187218846</v>
      </c>
      <c r="M129" s="67">
        <v>2.9264290012560181</v>
      </c>
      <c r="N129" s="67">
        <v>9.2711853947365253</v>
      </c>
      <c r="O129" s="5"/>
      <c r="P129" s="25">
        <v>9.0746938118177116</v>
      </c>
      <c r="Q129" s="29" t="s">
        <v>27</v>
      </c>
      <c r="R129" s="29" t="s">
        <v>27</v>
      </c>
      <c r="S129" s="29" t="s">
        <v>27</v>
      </c>
      <c r="T129" s="29" t="s">
        <v>27</v>
      </c>
      <c r="U129" s="29"/>
      <c r="V129" s="5"/>
      <c r="W129" s="46" t="s">
        <v>27</v>
      </c>
      <c r="X129" s="46" t="s">
        <v>27</v>
      </c>
      <c r="Y129" s="46" t="s">
        <v>27</v>
      </c>
      <c r="Z129" s="46" t="s">
        <v>27</v>
      </c>
      <c r="AA129" s="46" t="s">
        <v>27</v>
      </c>
      <c r="AB129" s="46"/>
    </row>
    <row r="130" spans="2:28" ht="12.6" outlineLevel="1" thickBot="1">
      <c r="B130" s="6" t="s">
        <v>26</v>
      </c>
      <c r="C130" s="210"/>
      <c r="D130" s="210"/>
      <c r="E130" s="210"/>
      <c r="F130" s="210"/>
      <c r="G130" s="128">
        <v>0</v>
      </c>
      <c r="H130" s="128">
        <v>0</v>
      </c>
      <c r="I130" s="128">
        <v>0</v>
      </c>
      <c r="J130" s="70">
        <v>0.42624902455113772</v>
      </c>
      <c r="K130" s="70">
        <v>0.33831694305203258</v>
      </c>
      <c r="L130" s="70">
        <v>0.81586825137192576</v>
      </c>
      <c r="M130" s="70">
        <v>0.45558890647118611</v>
      </c>
      <c r="N130" s="70">
        <v>0.34596277511772444</v>
      </c>
      <c r="O130" s="6"/>
      <c r="P130" s="31">
        <v>1.2261689861519032</v>
      </c>
      <c r="Q130" s="31">
        <v>0.79232287757798836</v>
      </c>
      <c r="R130" s="31">
        <v>0.27489483226610151</v>
      </c>
      <c r="S130" s="32" t="s">
        <v>27</v>
      </c>
      <c r="T130" s="31">
        <v>0.52779660002802609</v>
      </c>
      <c r="U130" s="31"/>
      <c r="V130" s="6"/>
      <c r="W130" s="47" t="s">
        <v>27</v>
      </c>
      <c r="X130" s="47" t="s">
        <v>27</v>
      </c>
      <c r="Y130" s="47" t="s">
        <v>27</v>
      </c>
      <c r="Z130" s="48" t="s">
        <v>27</v>
      </c>
      <c r="AA130" s="48" t="s">
        <v>27</v>
      </c>
      <c r="AB130" s="48"/>
    </row>
    <row r="131" spans="2:28" outlineLevel="1">
      <c r="B131" s="136" t="s">
        <v>65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12"/>
      <c r="R131" s="7"/>
    </row>
  </sheetData>
  <sheetProtection autoFilter="0"/>
  <mergeCells count="28">
    <mergeCell ref="C90:C97"/>
    <mergeCell ref="C123:C130"/>
    <mergeCell ref="D24:D31"/>
    <mergeCell ref="D57:D64"/>
    <mergeCell ref="D90:D97"/>
    <mergeCell ref="D123:D130"/>
    <mergeCell ref="H3:N3"/>
    <mergeCell ref="H36:N36"/>
    <mergeCell ref="H69:N69"/>
    <mergeCell ref="C24:C31"/>
    <mergeCell ref="C57:C64"/>
    <mergeCell ref="V3:V4"/>
    <mergeCell ref="O102:O103"/>
    <mergeCell ref="V102:V103"/>
    <mergeCell ref="O36:O37"/>
    <mergeCell ref="V36:V37"/>
    <mergeCell ref="O69:O70"/>
    <mergeCell ref="V69:V70"/>
    <mergeCell ref="O3:O4"/>
    <mergeCell ref="H102:N102"/>
    <mergeCell ref="E24:E31"/>
    <mergeCell ref="E57:E64"/>
    <mergeCell ref="E90:E97"/>
    <mergeCell ref="E123:E130"/>
    <mergeCell ref="F24:F31"/>
    <mergeCell ref="F57:F64"/>
    <mergeCell ref="F90:F97"/>
    <mergeCell ref="F123:F130"/>
  </mergeCells>
  <phoneticPr fontId="8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B1:Z40"/>
  <sheetViews>
    <sheetView zoomScale="90" zoomScaleNormal="90" workbookViewId="0">
      <selection activeCell="C4" sqref="C4"/>
    </sheetView>
  </sheetViews>
  <sheetFormatPr defaultRowHeight="12.3" outlineLevelCol="1"/>
  <cols>
    <col min="1" max="1" width="2.71875" customWidth="1"/>
    <col min="2" max="2" width="37.27734375" customWidth="1"/>
    <col min="3" max="3" width="17.44140625" style="138" customWidth="1"/>
    <col min="4" max="4" width="21" style="138" customWidth="1"/>
    <col min="5" max="5" width="15.27734375" style="138" customWidth="1"/>
    <col min="6" max="6" width="14.71875" style="138" customWidth="1"/>
    <col min="7" max="14" width="14.71875" customWidth="1"/>
    <col min="15" max="15" width="10.71875" customWidth="1" outlineLevel="1"/>
    <col min="16" max="20" width="14.71875" customWidth="1" outlineLevel="1"/>
    <col min="21" max="21" width="10.71875" customWidth="1"/>
    <col min="22" max="26" width="14.71875" customWidth="1"/>
  </cols>
  <sheetData>
    <row r="1" spans="2:26" ht="15.75" customHeight="1">
      <c r="B1" s="51" t="s">
        <v>70</v>
      </c>
      <c r="C1" s="76"/>
      <c r="D1" s="76"/>
      <c r="E1" s="76"/>
      <c r="F1" s="76"/>
      <c r="G1" s="76"/>
      <c r="H1" s="76"/>
      <c r="I1" s="76"/>
      <c r="J1" s="76"/>
      <c r="M1" s="76"/>
      <c r="Q1" s="11"/>
      <c r="U1" s="14"/>
    </row>
    <row r="2" spans="2:26" s="77" customFormat="1" ht="15.3" thickBo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Q2" s="79"/>
      <c r="U2" s="78"/>
    </row>
    <row r="3" spans="2:26" ht="24.6">
      <c r="B3" s="1" t="s">
        <v>28</v>
      </c>
      <c r="C3" s="1"/>
      <c r="D3" s="1"/>
      <c r="E3" s="1"/>
      <c r="F3" s="1"/>
      <c r="G3" s="1"/>
      <c r="H3" s="207" t="s">
        <v>30</v>
      </c>
      <c r="I3" s="207"/>
      <c r="J3" s="207"/>
      <c r="K3" s="207"/>
      <c r="L3" s="207"/>
      <c r="M3" s="207"/>
      <c r="N3" s="207"/>
      <c r="O3" s="213" t="s">
        <v>32</v>
      </c>
      <c r="P3" s="1"/>
      <c r="Q3" s="1"/>
      <c r="R3" s="1"/>
      <c r="S3" s="1"/>
      <c r="T3" s="1"/>
      <c r="U3" s="211" t="s">
        <v>31</v>
      </c>
      <c r="V3" s="1"/>
      <c r="W3" s="1"/>
      <c r="X3" s="1"/>
      <c r="Y3" s="1"/>
      <c r="Z3" s="1"/>
    </row>
    <row r="4" spans="2:26" ht="12.6" thickBot="1">
      <c r="B4" s="2"/>
      <c r="C4" s="219" t="s">
        <v>168</v>
      </c>
      <c r="D4" s="49">
        <v>2020</v>
      </c>
      <c r="E4" s="49">
        <v>2019</v>
      </c>
      <c r="F4" s="49">
        <v>2018</v>
      </c>
      <c r="G4" s="49">
        <v>2017</v>
      </c>
      <c r="H4" s="49">
        <v>2016</v>
      </c>
      <c r="I4" s="49">
        <v>2015</v>
      </c>
      <c r="J4" s="49">
        <v>2014</v>
      </c>
      <c r="K4" s="49">
        <v>2013</v>
      </c>
      <c r="L4" s="49">
        <v>2012</v>
      </c>
      <c r="M4" s="49">
        <v>2011</v>
      </c>
      <c r="N4" s="49">
        <v>2010</v>
      </c>
      <c r="O4" s="214"/>
      <c r="P4" s="15">
        <v>2009</v>
      </c>
      <c r="Q4" s="15">
        <v>2008</v>
      </c>
      <c r="R4" s="15">
        <v>2007</v>
      </c>
      <c r="S4" s="16">
        <v>2006</v>
      </c>
      <c r="T4" s="16">
        <v>2005</v>
      </c>
      <c r="U4" s="212"/>
      <c r="V4" s="33">
        <v>2009</v>
      </c>
      <c r="W4" s="33">
        <v>2008</v>
      </c>
      <c r="X4" s="33">
        <v>2007</v>
      </c>
      <c r="Y4" s="33">
        <v>2006</v>
      </c>
      <c r="Z4" s="33">
        <v>2005</v>
      </c>
    </row>
    <row r="5" spans="2:26" ht="15" customHeight="1" thickBot="1">
      <c r="B5" s="3" t="s">
        <v>71</v>
      </c>
      <c r="C5" s="220"/>
      <c r="D5" s="3"/>
      <c r="E5" s="3"/>
      <c r="F5" s="3"/>
      <c r="G5" s="3"/>
      <c r="H5" s="3"/>
      <c r="I5" s="3"/>
      <c r="J5" s="3"/>
      <c r="K5" s="3"/>
      <c r="L5" s="3"/>
      <c r="M5" s="50"/>
      <c r="N5" s="50"/>
      <c r="O5" s="3"/>
      <c r="P5" s="17"/>
      <c r="Q5" s="18"/>
      <c r="R5" s="17"/>
      <c r="S5" s="19"/>
      <c r="T5" s="19"/>
      <c r="U5" s="3"/>
      <c r="V5" s="34"/>
      <c r="W5" s="34"/>
      <c r="X5" s="34"/>
      <c r="Y5" s="34"/>
      <c r="Z5" s="34"/>
    </row>
    <row r="6" spans="2:26" ht="14.85" customHeight="1">
      <c r="B6" s="80" t="s">
        <v>73</v>
      </c>
      <c r="C6" s="237">
        <f t="shared" ref="C6:D6" si="0">C15</f>
        <v>0.11887471559128546</v>
      </c>
      <c r="D6" s="135">
        <f t="shared" si="0"/>
        <v>8.9605232466266407E-2</v>
      </c>
      <c r="E6" s="135">
        <f t="shared" ref="E6:F8" si="1">E15</f>
        <v>0.10476681208864939</v>
      </c>
      <c r="F6" s="135">
        <f t="shared" si="1"/>
        <v>0.18791085676310937</v>
      </c>
      <c r="G6" s="135">
        <v>0.16712447287919419</v>
      </c>
      <c r="H6" s="135">
        <v>0.243150263682861</v>
      </c>
      <c r="I6" s="131">
        <v>0.18845748845200772</v>
      </c>
      <c r="J6" s="81">
        <v>0.30046380995508848</v>
      </c>
      <c r="K6" s="81">
        <v>0.38418132069029687</v>
      </c>
      <c r="L6" s="81">
        <v>0.27390373598962314</v>
      </c>
      <c r="M6" s="81">
        <v>0.34642240118269813</v>
      </c>
      <c r="N6" s="81">
        <v>0.41014690683775057</v>
      </c>
      <c r="O6" s="4"/>
      <c r="P6" s="82">
        <v>0.39807918237152895</v>
      </c>
      <c r="Q6" s="82">
        <v>0.36093680296180608</v>
      </c>
      <c r="R6" s="82">
        <v>0.48624280800178005</v>
      </c>
      <c r="S6" s="82">
        <v>0.51313908593123891</v>
      </c>
      <c r="T6" s="82">
        <v>0.37058110256331872</v>
      </c>
      <c r="U6" s="4"/>
      <c r="V6" s="83">
        <v>0.44574081629615048</v>
      </c>
      <c r="W6" s="83">
        <v>0.46386090406826302</v>
      </c>
      <c r="X6" s="83">
        <v>0.45356847123919797</v>
      </c>
      <c r="Y6" s="83">
        <v>0.44149308296622441</v>
      </c>
      <c r="Z6" s="83">
        <v>0.40718026596330953</v>
      </c>
    </row>
    <row r="7" spans="2:26" ht="14.85" customHeight="1">
      <c r="B7" s="80" t="s">
        <v>20</v>
      </c>
      <c r="C7" s="237">
        <f t="shared" ref="C7:D7" si="2">C16</f>
        <v>8.9454200680580843E-3</v>
      </c>
      <c r="D7" s="135">
        <f t="shared" si="2"/>
        <v>1.2725572999630777E-2</v>
      </c>
      <c r="E7" s="135">
        <f t="shared" si="1"/>
        <v>9.9059073694871339E-3</v>
      </c>
      <c r="F7" s="135">
        <f t="shared" si="1"/>
        <v>7.9545161378082891E-3</v>
      </c>
      <c r="G7" s="135">
        <v>5.0473686934906998E-3</v>
      </c>
      <c r="H7" s="135">
        <v>5.6603264195798321E-3</v>
      </c>
      <c r="I7" s="131">
        <v>5.9130924145595299E-3</v>
      </c>
      <c r="J7" s="81">
        <v>4.4382387054640194E-3</v>
      </c>
      <c r="K7" s="81">
        <v>5.4749555099699856E-3</v>
      </c>
      <c r="L7" s="81">
        <v>6.7580931802061145E-3</v>
      </c>
      <c r="M7" s="81">
        <v>8.1943678815445224E-3</v>
      </c>
      <c r="N7" s="81">
        <v>1.4580011432219602E-2</v>
      </c>
      <c r="O7" s="4"/>
      <c r="P7" s="82">
        <v>4.6000912710066101E-2</v>
      </c>
      <c r="Q7" s="82">
        <v>4.8323680345064624E-2</v>
      </c>
      <c r="R7" s="82">
        <v>5.295116706570855E-2</v>
      </c>
      <c r="S7" s="82">
        <v>6.677199525957056E-2</v>
      </c>
      <c r="T7" s="82">
        <v>6.6744965648379298E-2</v>
      </c>
      <c r="U7" s="4"/>
      <c r="V7" s="83">
        <v>1.2218453823682101E-2</v>
      </c>
      <c r="W7" s="83">
        <v>9.3425721757233425E-3</v>
      </c>
      <c r="X7" s="83">
        <v>9.7389611368488786E-3</v>
      </c>
      <c r="Y7" s="83">
        <v>8.6542685970123177E-3</v>
      </c>
      <c r="Z7" s="83">
        <v>7.0853747814233316E-3</v>
      </c>
    </row>
    <row r="8" spans="2:26" ht="14.85" customHeight="1">
      <c r="B8" s="80" t="s">
        <v>21</v>
      </c>
      <c r="C8" s="237">
        <f t="shared" ref="C8:D8" si="3">C17</f>
        <v>5.2386198508277138E-2</v>
      </c>
      <c r="D8" s="135">
        <f t="shared" si="3"/>
        <v>5.3747227919239297E-2</v>
      </c>
      <c r="E8" s="135">
        <f t="shared" si="1"/>
        <v>6.957253246469175E-2</v>
      </c>
      <c r="F8" s="135">
        <f t="shared" si="1"/>
        <v>5.9226807368254503E-2</v>
      </c>
      <c r="G8" s="135">
        <v>6.498745548770142E-2</v>
      </c>
      <c r="H8" s="135">
        <v>7.6916034568318498E-2</v>
      </c>
      <c r="I8" s="131">
        <v>5.8065588112666995E-2</v>
      </c>
      <c r="J8" s="81">
        <v>6.652030730056771E-2</v>
      </c>
      <c r="K8" s="81">
        <v>0.10193972752136428</v>
      </c>
      <c r="L8" s="81">
        <v>0.12129190039677198</v>
      </c>
      <c r="M8" s="81">
        <v>0.15552703922685684</v>
      </c>
      <c r="N8" s="81">
        <v>0.20142733055092529</v>
      </c>
      <c r="O8" s="4"/>
      <c r="P8" s="82">
        <v>0.16938663184375569</v>
      </c>
      <c r="Q8" s="82">
        <v>0.18532486383585639</v>
      </c>
      <c r="R8" s="82">
        <v>0.18840471121340038</v>
      </c>
      <c r="S8" s="82">
        <v>0.22047917339874887</v>
      </c>
      <c r="T8" s="82">
        <v>0.198289581921823</v>
      </c>
      <c r="U8" s="4"/>
      <c r="V8" s="83">
        <v>0.20024549645661024</v>
      </c>
      <c r="W8" s="83">
        <v>0.19857325674844437</v>
      </c>
      <c r="X8" s="83">
        <v>0.19060807437106209</v>
      </c>
      <c r="Y8" s="83">
        <v>0.24811907470711531</v>
      </c>
      <c r="Z8" s="83">
        <v>0.25524253646127321</v>
      </c>
    </row>
    <row r="9" spans="2:26" ht="14.85" customHeight="1">
      <c r="B9" s="2" t="s">
        <v>72</v>
      </c>
      <c r="C9" s="238">
        <f t="shared" ref="C9:D9" si="4">C19</f>
        <v>2.2829529131660888E-2</v>
      </c>
      <c r="D9" s="134">
        <f t="shared" si="4"/>
        <v>2.7384800973138817E-2</v>
      </c>
      <c r="E9" s="134">
        <f>E19</f>
        <v>4.6534240297050784E-2</v>
      </c>
      <c r="F9" s="134">
        <f>F19</f>
        <v>3.9289600776622233E-2</v>
      </c>
      <c r="G9" s="134">
        <v>3.4855448134078253E-2</v>
      </c>
      <c r="H9" s="134">
        <v>1.9946680531182422E-2</v>
      </c>
      <c r="I9" s="132">
        <v>3.887801208256448E-2</v>
      </c>
      <c r="J9" s="81">
        <v>2.959934722293199E-2</v>
      </c>
      <c r="K9" s="81">
        <v>2.1763132096291667E-2</v>
      </c>
      <c r="L9" s="81">
        <v>5.1122845105447484E-2</v>
      </c>
      <c r="M9" s="81">
        <v>2.8754272196058417E-2</v>
      </c>
      <c r="N9" s="81">
        <v>2.1603040097614476E-2</v>
      </c>
      <c r="O9" s="2"/>
      <c r="P9" s="82">
        <v>6.9462637574393984E-2</v>
      </c>
      <c r="Q9" s="82">
        <v>7.7088554804792389E-2</v>
      </c>
      <c r="R9" s="82">
        <v>2.6473287755357067E-2</v>
      </c>
      <c r="S9" s="82">
        <v>0</v>
      </c>
      <c r="T9" s="82">
        <v>6.2473667039854616E-2</v>
      </c>
      <c r="U9" s="2"/>
      <c r="V9" s="83">
        <v>0</v>
      </c>
      <c r="W9" s="83">
        <v>0</v>
      </c>
      <c r="X9" s="83">
        <v>0</v>
      </c>
      <c r="Y9" s="83">
        <v>0</v>
      </c>
      <c r="Z9" s="83">
        <v>0</v>
      </c>
    </row>
    <row r="10" spans="2:26" ht="14.85" customHeight="1">
      <c r="B10" s="80" t="s">
        <v>75</v>
      </c>
      <c r="C10" s="237">
        <f t="shared" ref="C10:D10" si="5">C18+C20</f>
        <v>0.22288553880054404</v>
      </c>
      <c r="D10" s="135">
        <f t="shared" si="5"/>
        <v>0.17439124913882498</v>
      </c>
      <c r="E10" s="135">
        <f>E18+E20</f>
        <v>0.17772313780639248</v>
      </c>
      <c r="F10" s="135">
        <f>F18+F20</f>
        <v>0.17165475729412977</v>
      </c>
      <c r="G10" s="135">
        <v>0.17773317273718464</v>
      </c>
      <c r="H10" s="135">
        <v>0.14418599620349434</v>
      </c>
      <c r="I10" s="131">
        <v>0.13258121983605445</v>
      </c>
      <c r="J10" s="81">
        <v>0.13368886579223474</v>
      </c>
      <c r="K10" s="81">
        <v>0.13474101266823266</v>
      </c>
      <c r="L10" s="81">
        <v>0.13894964192058426</v>
      </c>
      <c r="M10" s="81">
        <v>0.1262147341890634</v>
      </c>
      <c r="N10" s="81">
        <v>0.12537407591136115</v>
      </c>
      <c r="O10" s="4"/>
      <c r="P10" s="82">
        <v>0.13243739618791228</v>
      </c>
      <c r="Q10" s="82">
        <v>0.12719309036911297</v>
      </c>
      <c r="R10" s="82">
        <v>0.10996871354454686</v>
      </c>
      <c r="S10" s="82">
        <v>9.7366267850888796E-2</v>
      </c>
      <c r="T10" s="82">
        <v>0.12752199889258062</v>
      </c>
      <c r="U10" s="4"/>
      <c r="V10" s="83">
        <v>9.1532169777260988E-2</v>
      </c>
      <c r="W10" s="83">
        <v>8.6837547280302699E-2</v>
      </c>
      <c r="X10" s="83">
        <v>8.7175756946643118E-2</v>
      </c>
      <c r="Y10" s="83">
        <v>8.4829473511359929E-2</v>
      </c>
      <c r="Z10" s="83">
        <v>8.4648178568978508E-2</v>
      </c>
    </row>
    <row r="11" spans="2:26" ht="14.85" customHeight="1">
      <c r="B11" s="80" t="s">
        <v>74</v>
      </c>
      <c r="C11" s="237">
        <f t="shared" ref="C11:D11" si="6">C21+C23+C22</f>
        <v>0.57407859790017435</v>
      </c>
      <c r="D11" s="135">
        <f t="shared" si="6"/>
        <v>0.64214591650289965</v>
      </c>
      <c r="E11" s="135">
        <f>E21+E23+E22</f>
        <v>0.59149736997372859</v>
      </c>
      <c r="F11" s="135">
        <f>F21+F23+F22</f>
        <v>0.53396346166007558</v>
      </c>
      <c r="G11" s="135">
        <v>0.55025208206835075</v>
      </c>
      <c r="H11" s="135">
        <v>0.5101406985945639</v>
      </c>
      <c r="I11" s="131">
        <v>0.57610459910214673</v>
      </c>
      <c r="J11" s="81">
        <v>0.46528943102371312</v>
      </c>
      <c r="K11" s="81">
        <v>0.35189985151384445</v>
      </c>
      <c r="L11" s="81">
        <v>0.40797378340736712</v>
      </c>
      <c r="M11" s="81">
        <v>0.33488718532377865</v>
      </c>
      <c r="N11" s="81">
        <v>0.22686863517012898</v>
      </c>
      <c r="O11" s="4"/>
      <c r="P11" s="82">
        <v>0.18463323931234302</v>
      </c>
      <c r="Q11" s="82">
        <v>0.20113300768336764</v>
      </c>
      <c r="R11" s="82">
        <v>0.13595931241920714</v>
      </c>
      <c r="S11" s="82">
        <v>0.10224347755955289</v>
      </c>
      <c r="T11" s="82">
        <v>0.17438868393404353</v>
      </c>
      <c r="U11" s="4"/>
      <c r="V11" s="83">
        <v>0.25026306364629614</v>
      </c>
      <c r="W11" s="83">
        <v>0.24138571972726655</v>
      </c>
      <c r="X11" s="83">
        <v>0.25890873630624783</v>
      </c>
      <c r="Y11" s="83">
        <v>0.21690410021828802</v>
      </c>
      <c r="Z11" s="83">
        <v>0.2458436442250154</v>
      </c>
    </row>
    <row r="12" spans="2:26">
      <c r="C12" s="239"/>
    </row>
    <row r="13" spans="2:26" s="138" customFormat="1" ht="12.6" thickBot="1">
      <c r="B13" s="2"/>
      <c r="C13" s="240"/>
      <c r="D13" s="2"/>
      <c r="E13" s="49">
        <v>2019</v>
      </c>
      <c r="F13" s="49">
        <v>2018</v>
      </c>
      <c r="G13" s="49">
        <v>2017</v>
      </c>
      <c r="H13" s="49">
        <v>2016</v>
      </c>
      <c r="I13" s="49">
        <v>2015</v>
      </c>
      <c r="J13" s="49">
        <v>2014</v>
      </c>
      <c r="K13" s="49">
        <v>2013</v>
      </c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</row>
    <row r="14" spans="2:26" ht="14.85" customHeight="1" thickBot="1">
      <c r="B14" s="3" t="s">
        <v>71</v>
      </c>
      <c r="C14" s="220"/>
      <c r="D14" s="3"/>
      <c r="E14" s="3"/>
      <c r="F14" s="3"/>
      <c r="G14" s="3"/>
      <c r="H14" s="3"/>
      <c r="I14" s="3"/>
      <c r="J14" s="3"/>
      <c r="K14" s="3"/>
    </row>
    <row r="15" spans="2:26" ht="14.85" customHeight="1">
      <c r="B15" s="139" t="s">
        <v>73</v>
      </c>
      <c r="C15" s="241">
        <v>0.11887471559128546</v>
      </c>
      <c r="D15" s="144">
        <v>8.9605232466266407E-2</v>
      </c>
      <c r="E15" s="144">
        <v>0.10476681208864939</v>
      </c>
      <c r="F15" s="143">
        <v>0.18791085676310937</v>
      </c>
      <c r="G15" s="144">
        <v>0.16712447287919419</v>
      </c>
      <c r="H15" s="144">
        <v>0.243150263682861</v>
      </c>
      <c r="I15" s="144">
        <v>0.18845748845200774</v>
      </c>
      <c r="J15" s="144">
        <v>0.30046380995508853</v>
      </c>
      <c r="K15" s="144">
        <v>0.38418132069029687</v>
      </c>
    </row>
    <row r="16" spans="2:26" ht="14.85" customHeight="1">
      <c r="B16" s="139" t="s">
        <v>20</v>
      </c>
      <c r="C16" s="241">
        <v>8.9454200680580843E-3</v>
      </c>
      <c r="D16" s="144">
        <v>1.2725572999630777E-2</v>
      </c>
      <c r="E16" s="144">
        <v>9.9059073694871339E-3</v>
      </c>
      <c r="F16" s="143">
        <v>7.9545161378082891E-3</v>
      </c>
      <c r="G16" s="144">
        <v>5.0473686934906998E-3</v>
      </c>
      <c r="H16" s="144">
        <v>5.6603264195798321E-3</v>
      </c>
      <c r="I16" s="144">
        <v>5.9130924145595308E-3</v>
      </c>
      <c r="J16" s="144">
        <v>4.4382387054640211E-3</v>
      </c>
      <c r="K16" s="144">
        <v>5.4749555099699856E-3</v>
      </c>
    </row>
    <row r="17" spans="2:12" ht="14.85" customHeight="1">
      <c r="B17" s="139" t="s">
        <v>21</v>
      </c>
      <c r="C17" s="241">
        <v>5.2386198508277138E-2</v>
      </c>
      <c r="D17" s="144">
        <v>5.3747227919239297E-2</v>
      </c>
      <c r="E17" s="144">
        <v>6.957253246469175E-2</v>
      </c>
      <c r="F17" s="143">
        <v>5.9226807368254503E-2</v>
      </c>
      <c r="G17" s="144">
        <v>6.498745548770142E-2</v>
      </c>
      <c r="H17" s="144">
        <v>7.6916034568318498E-2</v>
      </c>
      <c r="I17" s="144">
        <v>5.8065588112667009E-2</v>
      </c>
      <c r="J17" s="144">
        <v>6.6520307300567724E-2</v>
      </c>
      <c r="K17" s="144">
        <v>0.10193972752136428</v>
      </c>
    </row>
    <row r="18" spans="2:12" ht="14.85" customHeight="1">
      <c r="B18" s="2" t="s">
        <v>23</v>
      </c>
      <c r="C18" s="242">
        <v>4.6225104379873726E-2</v>
      </c>
      <c r="D18" s="145">
        <v>4.702168726993057E-2</v>
      </c>
      <c r="E18" s="145">
        <v>4.2471307049250541E-2</v>
      </c>
      <c r="F18" s="143">
        <v>3.9809669718462073E-2</v>
      </c>
      <c r="G18" s="144">
        <v>3.9763001302704513E-2</v>
      </c>
      <c r="H18" s="144">
        <v>4.0452731520144031E-2</v>
      </c>
      <c r="I18" s="144">
        <v>4.2528247009707906E-2</v>
      </c>
      <c r="J18" s="144">
        <v>4.1806370639726455E-2</v>
      </c>
      <c r="K18" s="144">
        <v>4.0394378258551654E-2</v>
      </c>
    </row>
    <row r="19" spans="2:12" ht="14.85" customHeight="1">
      <c r="B19" s="2" t="s">
        <v>72</v>
      </c>
      <c r="C19" s="242">
        <v>2.2829529131660888E-2</v>
      </c>
      <c r="D19" s="145">
        <v>2.7384800973138817E-2</v>
      </c>
      <c r="E19" s="145">
        <v>4.6534240297050784E-2</v>
      </c>
      <c r="F19" s="143">
        <v>3.9289600776622233E-2</v>
      </c>
      <c r="G19" s="144">
        <v>3.4855448134078253E-2</v>
      </c>
      <c r="H19" s="144">
        <v>1.9946680531182422E-2</v>
      </c>
      <c r="I19" s="144">
        <v>3.8878012082564486E-2</v>
      </c>
      <c r="J19" s="144">
        <v>2.9599347222931994E-2</v>
      </c>
      <c r="K19" s="144">
        <v>2.1763132096291667E-2</v>
      </c>
    </row>
    <row r="20" spans="2:12" ht="14.85" customHeight="1">
      <c r="B20" s="139" t="s">
        <v>22</v>
      </c>
      <c r="C20" s="241">
        <v>0.17666043442067031</v>
      </c>
      <c r="D20" s="144">
        <v>0.12736956186889439</v>
      </c>
      <c r="E20" s="144">
        <v>0.13525183075714195</v>
      </c>
      <c r="F20" s="143">
        <v>0.13184508757566768</v>
      </c>
      <c r="G20" s="144">
        <v>0.13797017143448012</v>
      </c>
      <c r="H20" s="144">
        <v>0.10373326468335031</v>
      </c>
      <c r="I20" s="144">
        <v>9.005297282634657E-2</v>
      </c>
      <c r="J20" s="144">
        <v>9.1882495152508334E-2</v>
      </c>
      <c r="K20" s="144">
        <v>9.4346634409680982E-2</v>
      </c>
    </row>
    <row r="21" spans="2:12" ht="14.85" customHeight="1">
      <c r="B21" s="139" t="s">
        <v>134</v>
      </c>
      <c r="C21" s="241">
        <v>0.41744141414829794</v>
      </c>
      <c r="D21" s="144">
        <v>0.45419948530648385</v>
      </c>
      <c r="E21" s="144">
        <v>0.45042911875107067</v>
      </c>
      <c r="F21" s="143">
        <v>0.38421372008711263</v>
      </c>
      <c r="G21" s="144">
        <v>0.4044444892156317</v>
      </c>
      <c r="H21" s="144">
        <v>0.35117914967697317</v>
      </c>
      <c r="I21" s="144">
        <v>0.39668469674240059</v>
      </c>
      <c r="J21" s="144">
        <v>0.34944795060721712</v>
      </c>
      <c r="K21" s="144">
        <v>0.29333008520219117</v>
      </c>
    </row>
    <row r="22" spans="2:12" ht="14.85" customHeight="1">
      <c r="B22" s="139" t="s">
        <v>136</v>
      </c>
      <c r="C22" s="241">
        <v>3.8506911465972522E-2</v>
      </c>
      <c r="D22" s="144">
        <v>3.9607587592431256E-2</v>
      </c>
      <c r="E22" s="144">
        <v>3.5985395743919874E-2</v>
      </c>
      <c r="F22" s="143">
        <v>3.5136261791883207E-2</v>
      </c>
      <c r="G22" s="144">
        <v>2.4263695250433499E-2</v>
      </c>
      <c r="H22" s="144">
        <v>2.440218935537029E-2</v>
      </c>
      <c r="I22" s="144">
        <v>1.8405199178697783E-2</v>
      </c>
      <c r="J22" s="144">
        <v>1.9082014891398161E-2</v>
      </c>
      <c r="K22" s="144">
        <v>2.0823587052909765E-3</v>
      </c>
    </row>
    <row r="23" spans="2:12" ht="14.85" customHeight="1">
      <c r="B23" s="139" t="s">
        <v>135</v>
      </c>
      <c r="C23" s="241">
        <v>0.11813027228590389</v>
      </c>
      <c r="D23" s="144">
        <v>0.14833884360398458</v>
      </c>
      <c r="E23" s="144">
        <v>0.10508285547873808</v>
      </c>
      <c r="F23" s="143">
        <v>0.11461347978107971</v>
      </c>
      <c r="G23" s="144">
        <v>0.12154389760228554</v>
      </c>
      <c r="H23" s="144">
        <v>0.13455935956222048</v>
      </c>
      <c r="I23" s="144">
        <v>0.16101470318104841</v>
      </c>
      <c r="J23" s="144">
        <v>9.6759465525097843E-2</v>
      </c>
      <c r="K23" s="144">
        <v>5.6487407606362346E-2</v>
      </c>
    </row>
    <row r="27" spans="2:12">
      <c r="J27" s="138"/>
      <c r="K27" s="138"/>
      <c r="L27" s="138"/>
    </row>
    <row r="28" spans="2:12">
      <c r="J28" s="138"/>
      <c r="K28" s="138"/>
      <c r="L28" s="138"/>
    </row>
    <row r="29" spans="2:12">
      <c r="J29" s="138"/>
      <c r="K29" s="138"/>
      <c r="L29" s="138"/>
    </row>
    <row r="30" spans="2:12">
      <c r="J30" s="138"/>
      <c r="K30" s="138"/>
      <c r="L30" s="138"/>
    </row>
    <row r="31" spans="2:12">
      <c r="J31" s="138"/>
      <c r="K31" s="138"/>
      <c r="L31" s="138"/>
    </row>
    <row r="32" spans="2:12">
      <c r="J32" s="138"/>
      <c r="K32" s="138"/>
      <c r="L32" s="138"/>
    </row>
    <row r="33" spans="7:12">
      <c r="J33" s="138"/>
      <c r="K33" s="138"/>
      <c r="L33" s="138"/>
    </row>
    <row r="34" spans="7:12">
      <c r="G34" s="141"/>
      <c r="J34" s="138"/>
      <c r="K34" s="138"/>
      <c r="L34" s="138"/>
    </row>
    <row r="35" spans="7:12">
      <c r="J35" s="138"/>
      <c r="K35" s="138"/>
      <c r="L35" s="138"/>
    </row>
    <row r="36" spans="7:12">
      <c r="J36" s="138"/>
      <c r="K36" s="138"/>
      <c r="L36" s="138"/>
    </row>
    <row r="37" spans="7:12">
      <c r="J37" s="138"/>
      <c r="K37" s="138"/>
      <c r="L37" s="138"/>
    </row>
    <row r="38" spans="7:12">
      <c r="J38" s="138"/>
      <c r="K38" s="138"/>
      <c r="L38" s="138"/>
    </row>
    <row r="39" spans="7:12">
      <c r="J39" s="138"/>
      <c r="K39" s="138"/>
      <c r="L39" s="138"/>
    </row>
    <row r="40" spans="7:12">
      <c r="J40" s="138"/>
      <c r="K40" s="138"/>
      <c r="L40" s="138"/>
    </row>
  </sheetData>
  <mergeCells count="3">
    <mergeCell ref="O3:O4"/>
    <mergeCell ref="U3:U4"/>
    <mergeCell ref="H3:N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298AB-E316-4B25-A1CB-635C328EC777}">
  <dimension ref="A1:L48"/>
  <sheetViews>
    <sheetView tabSelected="1" topLeftCell="A20" workbookViewId="0">
      <selection activeCell="A37" sqref="A37"/>
    </sheetView>
  </sheetViews>
  <sheetFormatPr defaultRowHeight="12.3"/>
  <cols>
    <col min="1" max="1" width="33.71875" style="138" customWidth="1"/>
    <col min="2" max="2" width="15.88671875" style="138" customWidth="1"/>
    <col min="3" max="4" width="12.71875" style="138" customWidth="1"/>
    <col min="5" max="5" width="10.27734375" style="138" customWidth="1"/>
    <col min="6" max="12" width="12.71875" style="138" customWidth="1"/>
  </cols>
  <sheetData>
    <row r="1" spans="1:12" ht="15" customHeight="1">
      <c r="A1" s="165" t="s">
        <v>167</v>
      </c>
      <c r="B1" s="165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13" customHeight="1">
      <c r="A2" s="184"/>
      <c r="B2" s="184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>
      <c r="A3" s="174" t="s">
        <v>150</v>
      </c>
      <c r="B3" s="175">
        <v>2018</v>
      </c>
      <c r="C3" s="175">
        <v>2019</v>
      </c>
      <c r="D3" s="175">
        <v>2018</v>
      </c>
      <c r="E3" s="175">
        <v>2017</v>
      </c>
      <c r="F3" s="175">
        <v>2016</v>
      </c>
      <c r="G3" s="175">
        <v>2015</v>
      </c>
      <c r="H3" s="175">
        <v>2014</v>
      </c>
      <c r="I3" s="175">
        <v>2013</v>
      </c>
      <c r="J3" s="175">
        <v>2012</v>
      </c>
      <c r="K3" s="175">
        <v>2011</v>
      </c>
      <c r="L3" s="175">
        <v>2010</v>
      </c>
    </row>
    <row r="4" spans="1:12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>
      <c r="A5" s="173" t="s">
        <v>151</v>
      </c>
      <c r="B5" s="176" t="s">
        <v>92</v>
      </c>
      <c r="C5" s="176" t="s">
        <v>92</v>
      </c>
      <c r="D5" s="176" t="s">
        <v>92</v>
      </c>
      <c r="E5" s="176" t="s">
        <v>92</v>
      </c>
      <c r="F5" s="176" t="s">
        <v>92</v>
      </c>
      <c r="G5" s="176" t="s">
        <v>92</v>
      </c>
      <c r="H5" s="176" t="s">
        <v>92</v>
      </c>
      <c r="I5" s="176" t="s">
        <v>92</v>
      </c>
      <c r="J5" s="176" t="s">
        <v>92</v>
      </c>
      <c r="K5" s="176" t="s">
        <v>92</v>
      </c>
      <c r="L5" s="176" t="s">
        <v>92</v>
      </c>
    </row>
    <row r="6" spans="1:12">
      <c r="A6" s="172" t="s">
        <v>161</v>
      </c>
      <c r="B6" s="177">
        <v>368.3299124673668</v>
      </c>
      <c r="C6" s="177">
        <v>364.18029661884793</v>
      </c>
      <c r="D6" s="177">
        <v>382.89330158550894</v>
      </c>
      <c r="E6" s="177">
        <v>429.90359797752302</v>
      </c>
      <c r="F6" s="177">
        <v>469.12047441473163</v>
      </c>
      <c r="G6" s="177">
        <v>463.12755823978125</v>
      </c>
      <c r="H6" s="177">
        <v>456.91003642507746</v>
      </c>
      <c r="I6" s="177">
        <v>482.36572090336227</v>
      </c>
      <c r="J6" s="177">
        <v>410.21479338054894</v>
      </c>
      <c r="K6" s="177">
        <v>445.72024368933683</v>
      </c>
      <c r="L6" s="177">
        <v>473.49294765992403</v>
      </c>
    </row>
    <row r="7" spans="1:12">
      <c r="A7" s="173" t="s">
        <v>162</v>
      </c>
      <c r="B7" s="178">
        <v>0.32090418663390502</v>
      </c>
      <c r="C7" s="178">
        <v>0.27301610331704534</v>
      </c>
      <c r="D7" s="178">
        <v>0.21096500575783766</v>
      </c>
      <c r="E7" s="178">
        <v>0.20884542990544586</v>
      </c>
      <c r="F7" s="178">
        <v>0.19249971381382797</v>
      </c>
      <c r="G7" s="178">
        <v>0.12014527664608027</v>
      </c>
      <c r="H7" s="178">
        <v>0.1244822513561467</v>
      </c>
      <c r="I7" s="178">
        <v>0.15174358657312476</v>
      </c>
      <c r="J7" s="178">
        <v>0.21078237595358396</v>
      </c>
      <c r="K7" s="178">
        <v>0.23715722660393371</v>
      </c>
      <c r="L7" s="178">
        <v>0.23897254738225032</v>
      </c>
    </row>
    <row r="8" spans="1:12">
      <c r="A8" s="172" t="s">
        <v>163</v>
      </c>
      <c r="B8" s="179">
        <v>4.4218853794109119E-3</v>
      </c>
      <c r="C8" s="179">
        <v>4.2588623383816695E-3</v>
      </c>
      <c r="D8" s="179">
        <v>4.6018378600181514E-3</v>
      </c>
      <c r="E8" s="179">
        <v>4.824068277583823E-3</v>
      </c>
      <c r="F8" s="179">
        <v>5.0265579597400557E-3</v>
      </c>
      <c r="G8" s="179">
        <v>4.8072072970606677E-3</v>
      </c>
      <c r="H8" s="179">
        <v>4.5764842330079832E-3</v>
      </c>
      <c r="I8" s="179">
        <v>4.8889765843156572E-3</v>
      </c>
      <c r="J8" s="179">
        <v>4.9561229955528713E-3</v>
      </c>
      <c r="K8" s="179">
        <v>5.1502221697785856E-3</v>
      </c>
      <c r="L8" s="179">
        <v>5.508121895266619E-3</v>
      </c>
    </row>
    <row r="9" spans="1:12">
      <c r="A9" s="173" t="s">
        <v>164</v>
      </c>
      <c r="B9" s="180">
        <v>378.48702931866001</v>
      </c>
      <c r="C9" s="180">
        <v>371.85321280711202</v>
      </c>
      <c r="D9" s="180">
        <v>389.53877441174029</v>
      </c>
      <c r="E9" s="180">
        <v>436.56230607187911</v>
      </c>
      <c r="F9" s="180">
        <v>475.43088153207987</v>
      </c>
      <c r="G9" s="180">
        <v>467.56373793045731</v>
      </c>
      <c r="H9" s="180">
        <v>461.3858850104175</v>
      </c>
      <c r="I9" s="180">
        <v>487.61622558981651</v>
      </c>
      <c r="J9" s="180">
        <v>416.17762140419558</v>
      </c>
      <c r="K9" s="180">
        <v>452.29711432065073</v>
      </c>
      <c r="L9" s="180">
        <v>480.21888894248394</v>
      </c>
    </row>
    <row r="10" spans="1:12">
      <c r="A10" s="172" t="s">
        <v>165</v>
      </c>
      <c r="B10" s="181">
        <v>6.1612357463173978E-2</v>
      </c>
      <c r="C10" s="181">
        <v>6.6907945381244699E-2</v>
      </c>
      <c r="D10" s="181">
        <v>5.620096727244691E-2</v>
      </c>
      <c r="E10" s="181">
        <v>5.2148896432409095E-2</v>
      </c>
      <c r="F10" s="181">
        <v>5.3911729715368839E-2</v>
      </c>
      <c r="G10" s="181">
        <v>6.3557886329634508E-2</v>
      </c>
      <c r="H10" s="181">
        <v>4.456332366401182E-2</v>
      </c>
      <c r="I10" s="181">
        <v>6.213518160821855E-2</v>
      </c>
      <c r="J10" s="181">
        <v>7.6366272128006452E-2</v>
      </c>
      <c r="K10" s="181">
        <v>6.7142163303918895E-2</v>
      </c>
      <c r="L10" s="181">
        <v>6.9756692637225073E-2</v>
      </c>
    </row>
    <row r="11" spans="1:12">
      <c r="A11" s="173" t="s">
        <v>166</v>
      </c>
      <c r="B11" s="178">
        <v>0.35510669643576614</v>
      </c>
      <c r="C11" s="178">
        <v>0.28788404641397675</v>
      </c>
      <c r="D11" s="178">
        <v>0.26005200651349014</v>
      </c>
      <c r="E11" s="178">
        <v>0.22483723123840649</v>
      </c>
      <c r="F11" s="178">
        <v>0.21243256965885804</v>
      </c>
      <c r="G11" s="178">
        <v>0.19120271345505471</v>
      </c>
      <c r="H11" s="178">
        <v>0.18297460654030956</v>
      </c>
      <c r="I11" s="178">
        <v>0.24953746979320762</v>
      </c>
      <c r="J11" s="178">
        <v>0.29793231319603319</v>
      </c>
      <c r="K11" s="178">
        <v>0.32242461477879181</v>
      </c>
      <c r="L11" s="178">
        <v>0.34166813030467985</v>
      </c>
    </row>
    <row r="12" spans="1:12">
      <c r="A12" s="172" t="s">
        <v>7</v>
      </c>
      <c r="B12" s="181">
        <v>0.10417200722875578</v>
      </c>
      <c r="C12" s="181">
        <v>9.7286340517389408E-2</v>
      </c>
      <c r="D12" s="181">
        <v>8.5983653922864556E-2</v>
      </c>
      <c r="E12" s="181">
        <v>0.10577829168254452</v>
      </c>
      <c r="F12" s="181">
        <v>9.5809082175276811E-2</v>
      </c>
      <c r="G12" s="181">
        <v>8.3409893137868327E-2</v>
      </c>
      <c r="H12" s="181">
        <v>7.7829911180916228E-2</v>
      </c>
      <c r="I12" s="181">
        <v>0.10290747292421755</v>
      </c>
      <c r="J12" s="181">
        <v>0.15012446030595758</v>
      </c>
      <c r="K12" s="181">
        <v>0.15373907190655231</v>
      </c>
      <c r="L12" s="181">
        <v>0.1529423744963834</v>
      </c>
    </row>
    <row r="13" spans="1:12">
      <c r="A13" s="173" t="s">
        <v>8</v>
      </c>
      <c r="B13" s="178">
        <v>6.3121122206769645E-2</v>
      </c>
      <c r="C13" s="178">
        <v>5.130692265874761E-2</v>
      </c>
      <c r="D13" s="178">
        <v>4.0337936653350559E-2</v>
      </c>
      <c r="E13" s="178">
        <v>4.0466266324556854E-2</v>
      </c>
      <c r="F13" s="178">
        <v>3.8609386833855487E-2</v>
      </c>
      <c r="G13" s="178">
        <v>2.4981015428709164E-2</v>
      </c>
      <c r="H13" s="178">
        <v>2.6230426495174743E-2</v>
      </c>
      <c r="I13" s="178">
        <v>3.128659334173399E-2</v>
      </c>
      <c r="J13" s="178">
        <v>4.2293802880943997E-2</v>
      </c>
      <c r="K13" s="178">
        <v>4.805194743942888E-2</v>
      </c>
      <c r="L13" s="178">
        <v>4.9293240186547925E-2</v>
      </c>
    </row>
    <row r="14" spans="1:12">
      <c r="A14" s="172" t="s">
        <v>9</v>
      </c>
      <c r="B14" s="181">
        <v>1.1451218409662494E-2</v>
      </c>
      <c r="C14" s="181">
        <v>1.1540425904943832E-2</v>
      </c>
      <c r="D14" s="181">
        <v>1.1254184712241048E-2</v>
      </c>
      <c r="E14" s="181">
        <v>9.0605524400843677E-3</v>
      </c>
      <c r="F14" s="181">
        <v>9.6647971557582424E-3</v>
      </c>
      <c r="G14" s="181">
        <v>8.649984221818792E-3</v>
      </c>
      <c r="H14" s="181">
        <v>1.217468612241529E-2</v>
      </c>
      <c r="I14" s="181">
        <v>1.776675272756903E-2</v>
      </c>
      <c r="J14" s="181">
        <v>1.1495061583192105E-2</v>
      </c>
      <c r="K14" s="181">
        <v>1.1792696476674245E-2</v>
      </c>
      <c r="L14" s="181">
        <v>1.1302520744415179E-2</v>
      </c>
    </row>
    <row r="15" spans="1:12">
      <c r="A15" s="173" t="s">
        <v>90</v>
      </c>
      <c r="B15" s="176" t="s">
        <v>92</v>
      </c>
      <c r="C15" s="176" t="s">
        <v>92</v>
      </c>
      <c r="D15" s="176" t="s">
        <v>92</v>
      </c>
      <c r="E15" s="176" t="s">
        <v>92</v>
      </c>
      <c r="F15" s="176" t="s">
        <v>92</v>
      </c>
      <c r="G15" s="176" t="s">
        <v>92</v>
      </c>
      <c r="H15" s="176" t="s">
        <v>92</v>
      </c>
      <c r="I15" s="176" t="s">
        <v>92</v>
      </c>
      <c r="J15" s="176" t="s">
        <v>92</v>
      </c>
      <c r="K15" s="176" t="s">
        <v>92</v>
      </c>
      <c r="L15" s="176" t="s">
        <v>92</v>
      </c>
    </row>
    <row r="16" spans="1:12">
      <c r="A16" s="172" t="s">
        <v>11</v>
      </c>
      <c r="B16" s="182">
        <v>9.9248438006998487</v>
      </c>
      <c r="C16" s="182">
        <v>11.526317986294277</v>
      </c>
      <c r="D16" s="182">
        <v>12.845103671922811</v>
      </c>
      <c r="E16" s="182">
        <v>14.584833055407151</v>
      </c>
      <c r="F16" s="182">
        <v>16.295081153967189</v>
      </c>
      <c r="G16" s="182">
        <v>17.275237231108491</v>
      </c>
      <c r="H16" s="182">
        <v>16.99822048760047</v>
      </c>
      <c r="I16" s="182">
        <v>16.416495526054497</v>
      </c>
      <c r="J16" s="182">
        <v>12.939776442352379</v>
      </c>
      <c r="K16" s="182">
        <v>15.627530228089217</v>
      </c>
      <c r="L16" s="182">
        <v>14.524636882328968</v>
      </c>
    </row>
    <row r="17" spans="1:12">
      <c r="A17" s="173" t="s">
        <v>12</v>
      </c>
      <c r="B17" s="183">
        <v>1.7082119416814958</v>
      </c>
      <c r="C17" s="183">
        <v>1.9838492598158259</v>
      </c>
      <c r="D17" s="183">
        <v>2.2108317193836453</v>
      </c>
      <c r="E17" s="183">
        <v>2.3400737697562519</v>
      </c>
      <c r="F17" s="183">
        <v>2.5798493661372897</v>
      </c>
      <c r="G17" s="183">
        <v>2.8429317135741883</v>
      </c>
      <c r="H17" s="183">
        <v>2.7694966388547915</v>
      </c>
      <c r="I17" s="183">
        <v>5.1769546414301395</v>
      </c>
      <c r="J17" s="183">
        <v>1.7344545777287779</v>
      </c>
      <c r="K17" s="183">
        <v>1.5859855745726481</v>
      </c>
      <c r="L17" s="183">
        <v>2.0177893753507568</v>
      </c>
    </row>
    <row r="18" spans="1:12">
      <c r="A18" s="172" t="s">
        <v>13</v>
      </c>
      <c r="B18" s="182">
        <v>3.6084322023892059</v>
      </c>
      <c r="C18" s="182">
        <v>4.190689327905524</v>
      </c>
      <c r="D18" s="182">
        <v>4.6701677793181666</v>
      </c>
      <c r="E18" s="182">
        <v>5.7251002616176656</v>
      </c>
      <c r="F18" s="182">
        <v>6.4899949223070106</v>
      </c>
      <c r="G18" s="182">
        <v>6.8926626245092208</v>
      </c>
      <c r="H18" s="182">
        <v>6.7282784695511202</v>
      </c>
      <c r="I18" s="182">
        <v>7.3807938556634269</v>
      </c>
      <c r="J18" s="182">
        <v>5.6675790164618576</v>
      </c>
      <c r="K18" s="182">
        <v>6.101426889899968</v>
      </c>
      <c r="L18" s="182">
        <v>5.7598081318475565</v>
      </c>
    </row>
    <row r="19" spans="1:12">
      <c r="A19" s="173" t="s">
        <v>14</v>
      </c>
      <c r="B19" s="183">
        <v>3.3225610022236154</v>
      </c>
      <c r="C19" s="183">
        <v>4.2610803769823784</v>
      </c>
      <c r="D19" s="183">
        <v>8.2356016529894589</v>
      </c>
      <c r="E19" s="183">
        <v>3.9236436580000009</v>
      </c>
      <c r="F19" s="183">
        <v>3.7643738040834358</v>
      </c>
      <c r="G19" s="183">
        <v>4.4677246613075594</v>
      </c>
      <c r="H19" s="183">
        <v>5.2880878805814406</v>
      </c>
      <c r="I19" s="183">
        <v>5.8580216810076298</v>
      </c>
      <c r="J19" s="183">
        <v>6.2803803688811861</v>
      </c>
      <c r="K19" s="183">
        <v>7.3869169375433854</v>
      </c>
      <c r="L19" s="183">
        <v>7.1557434904881569</v>
      </c>
    </row>
    <row r="20" spans="1:12">
      <c r="A20" s="172" t="s">
        <v>15</v>
      </c>
      <c r="B20" s="182">
        <v>0.50328388613570674</v>
      </c>
      <c r="C20" s="182">
        <v>0.64544581418642721</v>
      </c>
      <c r="D20" s="182">
        <v>1.2474851783934917</v>
      </c>
      <c r="E20" s="182">
        <v>0.61442465053223894</v>
      </c>
      <c r="F20" s="182">
        <v>0.60695880804363511</v>
      </c>
      <c r="G20" s="182">
        <v>0.73535692431179411</v>
      </c>
      <c r="H20" s="182">
        <v>0.84580135141042423</v>
      </c>
      <c r="I20" s="182">
        <v>0.94919341974214932</v>
      </c>
      <c r="J20" s="182">
        <v>1.0323626838583189</v>
      </c>
      <c r="K20" s="182">
        <v>1.2538316710447126</v>
      </c>
      <c r="L20" s="182">
        <v>1.1541103972767437</v>
      </c>
    </row>
    <row r="21" spans="1:12">
      <c r="A21" s="173" t="s">
        <v>16</v>
      </c>
      <c r="B21" s="178">
        <v>2.316426548935983E-2</v>
      </c>
      <c r="C21" s="178">
        <v>2.8750000108280042E-2</v>
      </c>
      <c r="D21" s="178">
        <v>5.6023810735294374E-2</v>
      </c>
      <c r="E21" s="178">
        <v>0.24406342177661372</v>
      </c>
      <c r="F21" s="178">
        <v>0.11912499354868022</v>
      </c>
      <c r="G21" s="178">
        <v>7.9113460098038504E-2</v>
      </c>
      <c r="H21" s="183">
        <v>4.6551611547112376E-2</v>
      </c>
      <c r="I21" s="183">
        <v>0.26883458116021064</v>
      </c>
      <c r="J21" s="183">
        <v>0.95392438436973703</v>
      </c>
      <c r="K21" s="183">
        <v>1.1821444905982994</v>
      </c>
      <c r="L21" s="183">
        <v>1.0717484114646902</v>
      </c>
    </row>
    <row r="22" spans="1:12">
      <c r="A22" s="172" t="s">
        <v>152</v>
      </c>
      <c r="B22" s="182">
        <v>0.66454931027578135</v>
      </c>
      <c r="C22" s="182">
        <v>0.83357423934227748</v>
      </c>
      <c r="D22" s="182">
        <v>0.50960291839340477</v>
      </c>
      <c r="E22" s="182">
        <v>0.54190944549307618</v>
      </c>
      <c r="F22" s="182">
        <v>0.38088629840485644</v>
      </c>
      <c r="G22" s="182">
        <v>0.52514179535866301</v>
      </c>
      <c r="H22" s="182">
        <v>0.50073023422116902</v>
      </c>
      <c r="I22" s="182">
        <v>0.26525745845178439</v>
      </c>
      <c r="J22" s="182">
        <v>0.510805521236952</v>
      </c>
      <c r="K22" s="182">
        <v>0.28661499774704829</v>
      </c>
      <c r="L22" s="182">
        <v>5.6492585806705319E-2</v>
      </c>
    </row>
    <row r="25" spans="1:12">
      <c r="A25" s="166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</row>
    <row r="26" spans="1:12">
      <c r="A26" s="196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</row>
    <row r="27" spans="1:12">
      <c r="A27" s="187" t="s">
        <v>71</v>
      </c>
      <c r="B27" s="198" t="s">
        <v>153</v>
      </c>
      <c r="C27" s="198" t="s">
        <v>153</v>
      </c>
      <c r="D27" s="198" t="s">
        <v>153</v>
      </c>
      <c r="E27" s="198" t="s">
        <v>153</v>
      </c>
      <c r="F27" s="198" t="s">
        <v>153</v>
      </c>
      <c r="G27" s="198" t="s">
        <v>153</v>
      </c>
      <c r="H27" s="198" t="s">
        <v>153</v>
      </c>
      <c r="I27" s="198" t="s">
        <v>153</v>
      </c>
      <c r="J27" s="198" t="s">
        <v>153</v>
      </c>
      <c r="K27" s="198" t="s">
        <v>153</v>
      </c>
      <c r="L27" s="198" t="s">
        <v>153</v>
      </c>
    </row>
    <row r="28" spans="1:12">
      <c r="A28" s="187" t="s">
        <v>73</v>
      </c>
      <c r="B28" s="199">
        <v>7756.8819469447444</v>
      </c>
      <c r="C28" s="199">
        <v>9247.2791193575758</v>
      </c>
      <c r="D28" s="199">
        <v>10205.13991574839</v>
      </c>
      <c r="E28" s="199">
        <v>12385.766287702763</v>
      </c>
      <c r="F28" s="199">
        <v>14997.434630790014</v>
      </c>
      <c r="G28" s="199">
        <v>16290.885408610029</v>
      </c>
      <c r="H28" s="199">
        <v>15907.859193072978</v>
      </c>
      <c r="I28" s="199">
        <v>17384.961963469526</v>
      </c>
      <c r="J28" s="199">
        <v>12763.605700790571</v>
      </c>
      <c r="K28" s="200">
        <v>14255.505473905485</v>
      </c>
      <c r="L28" s="199">
        <v>15997.423793709831</v>
      </c>
    </row>
    <row r="29" spans="1:12">
      <c r="A29" s="187" t="s">
        <v>21</v>
      </c>
      <c r="B29" s="199">
        <v>8861.7732377671764</v>
      </c>
      <c r="C29" s="199">
        <v>6280.2160940942304</v>
      </c>
      <c r="D29" s="199">
        <v>6292.9981385728006</v>
      </c>
      <c r="E29" s="199">
        <v>7041.9388585855486</v>
      </c>
      <c r="F29" s="199">
        <v>8053.3244214352808</v>
      </c>
      <c r="G29" s="199">
        <v>4494.5267658780149</v>
      </c>
      <c r="H29" s="199">
        <v>4136.7061304552262</v>
      </c>
      <c r="I29" s="199">
        <v>5025.054594765139</v>
      </c>
      <c r="J29" s="199">
        <v>6750.4294194906688</v>
      </c>
      <c r="K29" s="200">
        <v>7039.6054787842004</v>
      </c>
      <c r="L29" s="199">
        <v>8026.9860899103387</v>
      </c>
    </row>
    <row r="30" spans="1:12">
      <c r="A30" s="187" t="s">
        <v>74</v>
      </c>
      <c r="B30" s="199">
        <v>2385.9507159966188</v>
      </c>
      <c r="C30" s="199">
        <v>2088.0491930997268</v>
      </c>
      <c r="D30" s="199">
        <v>3519.6105899807239</v>
      </c>
      <c r="E30" s="199">
        <v>2055.5231517339507</v>
      </c>
      <c r="F30" s="199">
        <v>2400.6193842507669</v>
      </c>
      <c r="G30" s="199">
        <v>2832.7486641006062</v>
      </c>
      <c r="H30" s="199">
        <v>2619.0234472854218</v>
      </c>
      <c r="I30" s="199">
        <v>3293.5133642733658</v>
      </c>
      <c r="J30" s="199">
        <v>3524.7107136924283</v>
      </c>
      <c r="K30" s="200">
        <v>4331.9031793211034</v>
      </c>
      <c r="L30" s="199">
        <v>4344.4032605116481</v>
      </c>
    </row>
    <row r="31" spans="1:12">
      <c r="A31" s="187" t="s">
        <v>75</v>
      </c>
      <c r="B31" s="199">
        <v>1139.1519618316022</v>
      </c>
      <c r="C31" s="199">
        <v>1448.9530965211243</v>
      </c>
      <c r="D31" s="199">
        <v>1882.3424300260735</v>
      </c>
      <c r="E31" s="199">
        <v>1707.6334487751947</v>
      </c>
      <c r="F31" s="199">
        <v>1284.3416684196377</v>
      </c>
      <c r="G31" s="199">
        <v>1254.9916970801132</v>
      </c>
      <c r="H31" s="199">
        <v>1185.0863796042593</v>
      </c>
      <c r="I31" s="199">
        <v>2163.626493693243</v>
      </c>
      <c r="J31" s="199">
        <v>4065.6467323197917</v>
      </c>
      <c r="K31" s="200">
        <v>4361.1156402356191</v>
      </c>
      <c r="L31" s="199">
        <v>4685.8324913097995</v>
      </c>
    </row>
    <row r="32" spans="1:12">
      <c r="A32" s="187" t="s">
        <v>20</v>
      </c>
      <c r="B32" s="199">
        <v>1128.9033513821764</v>
      </c>
      <c r="C32" s="199">
        <v>1152.3858972121614</v>
      </c>
      <c r="D32" s="199">
        <v>372.00974390322472</v>
      </c>
      <c r="E32" s="199">
        <v>273.61796901439482</v>
      </c>
      <c r="F32" s="199">
        <v>300.68293503409944</v>
      </c>
      <c r="G32" s="199">
        <v>321.92637062623726</v>
      </c>
      <c r="H32" s="199">
        <v>192.56701184060518</v>
      </c>
      <c r="I32" s="199">
        <v>302.93220670660975</v>
      </c>
      <c r="J32" s="199">
        <v>473.6774003535815</v>
      </c>
      <c r="K32" s="200">
        <v>399.52770415559587</v>
      </c>
      <c r="L32" s="199">
        <v>573.32003469238362</v>
      </c>
    </row>
    <row r="33" spans="1:12" ht="12.6" thickBot="1">
      <c r="A33" s="188" t="s">
        <v>154</v>
      </c>
      <c r="B33" s="201">
        <v>6945.259056783053</v>
      </c>
      <c r="C33" s="201">
        <v>9029.1687767560834</v>
      </c>
      <c r="D33" s="201">
        <v>6083.708940538716</v>
      </c>
      <c r="E33" s="201">
        <v>5892.0711946141528</v>
      </c>
      <c r="F33" s="201">
        <v>4440.4012916561996</v>
      </c>
      <c r="G33" s="201">
        <v>6083.6099304399941</v>
      </c>
      <c r="H33" s="201">
        <v>7346.3634989505108</v>
      </c>
      <c r="I33" s="201">
        <v>3987.0890976364853</v>
      </c>
      <c r="J33" s="201">
        <v>4528.8263728909515</v>
      </c>
      <c r="K33" s="202">
        <v>2238.2613184319957</v>
      </c>
      <c r="L33" s="201">
        <v>351.4048350069915</v>
      </c>
    </row>
    <row r="34" spans="1:12" s="186" customFormat="1">
      <c r="A34" s="189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</row>
    <row r="35" spans="1:12">
      <c r="A35" s="187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</row>
    <row r="36" spans="1:12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</row>
    <row r="37" spans="1:12">
      <c r="A37" s="203" t="s">
        <v>169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</row>
    <row r="38" spans="1:12">
      <c r="A38" s="205"/>
      <c r="B38" s="206" t="s">
        <v>155</v>
      </c>
      <c r="C38" s="206" t="s">
        <v>155</v>
      </c>
      <c r="D38" s="206" t="s">
        <v>155</v>
      </c>
      <c r="E38" s="206" t="s">
        <v>155</v>
      </c>
      <c r="F38" s="206" t="s">
        <v>155</v>
      </c>
      <c r="G38" s="206" t="s">
        <v>155</v>
      </c>
      <c r="H38" s="206" t="s">
        <v>155</v>
      </c>
      <c r="I38" s="206" t="s">
        <v>155</v>
      </c>
      <c r="J38" s="206" t="s">
        <v>155</v>
      </c>
      <c r="K38" s="206" t="s">
        <v>155</v>
      </c>
      <c r="L38" s="206" t="s">
        <v>155</v>
      </c>
    </row>
    <row r="39" spans="1:12">
      <c r="A39" s="160" t="s">
        <v>156</v>
      </c>
      <c r="B39" s="192">
        <v>34.033521220574698</v>
      </c>
      <c r="C39" s="192">
        <v>34.295877778877909</v>
      </c>
      <c r="D39" s="192">
        <v>34.164166868436062</v>
      </c>
      <c r="E39" s="192">
        <v>34.015448583426</v>
      </c>
      <c r="F39" s="192">
        <v>33.987020331585995</v>
      </c>
      <c r="G39" s="192">
        <v>33.615856183734998</v>
      </c>
      <c r="H39" s="192">
        <v>33.470589661208997</v>
      </c>
      <c r="I39" s="192">
        <v>34.037339470544367</v>
      </c>
      <c r="J39" s="193">
        <v>34.135211339537996</v>
      </c>
      <c r="K39" s="169">
        <v>34.528279794833999</v>
      </c>
      <c r="L39" s="170">
        <v>35.483328505140989</v>
      </c>
    </row>
    <row r="40" spans="1:12">
      <c r="A40" s="160" t="s">
        <v>157</v>
      </c>
      <c r="B40" s="192">
        <v>5.8178320000000001</v>
      </c>
      <c r="C40" s="192">
        <v>5.049825601837</v>
      </c>
      <c r="D40" s="192">
        <v>4.6588979999999998</v>
      </c>
      <c r="E40" s="192">
        <v>4.6588976730000002</v>
      </c>
      <c r="F40" s="192">
        <v>2.5102159999999998</v>
      </c>
      <c r="G40" s="192">
        <v>2.3371673470000003</v>
      </c>
      <c r="H40" s="192">
        <v>2.0829840000000002</v>
      </c>
      <c r="I40" s="192">
        <v>1.8801617500000001</v>
      </c>
      <c r="J40" s="193">
        <v>2.0283150000000001</v>
      </c>
      <c r="K40" s="194">
        <v>1.902361</v>
      </c>
      <c r="L40" s="193">
        <v>1.5039579999999999</v>
      </c>
    </row>
    <row r="41" spans="1:12">
      <c r="A41" s="160" t="s">
        <v>158</v>
      </c>
      <c r="B41" s="192">
        <v>28.21792027070537</v>
      </c>
      <c r="C41" s="192">
        <v>29.246052177040905</v>
      </c>
      <c r="D41" s="192">
        <v>29.505268868436062</v>
      </c>
      <c r="E41" s="192">
        <v>29.356550910426002</v>
      </c>
      <c r="F41" s="192">
        <v>31.476804331585996</v>
      </c>
      <c r="G41" s="192">
        <v>31.278688836734997</v>
      </c>
      <c r="H41" s="192">
        <v>31.387605661208998</v>
      </c>
      <c r="I41" s="192">
        <v>32.157177720544368</v>
      </c>
      <c r="J41" s="193">
        <v>32.106896339537997</v>
      </c>
      <c r="K41" s="195">
        <v>32.625918794834</v>
      </c>
      <c r="L41" s="193">
        <v>33.979370505140992</v>
      </c>
    </row>
    <row r="42" spans="1:12">
      <c r="A42" s="160" t="s">
        <v>159</v>
      </c>
      <c r="B42" s="193">
        <v>5.905187913851111</v>
      </c>
      <c r="C42" s="193">
        <v>7.6606618429359923</v>
      </c>
      <c r="D42" s="193">
        <v>13.045017405939536</v>
      </c>
      <c r="E42" s="193">
        <v>10.063586946397997</v>
      </c>
      <c r="F42" s="193">
        <v>13.499471166986</v>
      </c>
      <c r="G42" s="193">
        <v>13.896946178335009</v>
      </c>
      <c r="H42" s="193">
        <v>13.841956033908998</v>
      </c>
      <c r="I42" s="193">
        <v>21.284286807982369</v>
      </c>
      <c r="J42" s="193">
        <v>20.297701103837994</v>
      </c>
      <c r="K42" s="193">
        <v>27.13998419083401</v>
      </c>
      <c r="L42" s="193">
        <v>32.983889386141016</v>
      </c>
    </row>
    <row r="43" spans="1:12">
      <c r="A43" s="160" t="s">
        <v>160</v>
      </c>
      <c r="B43" s="193">
        <v>-22.310501306723587</v>
      </c>
      <c r="C43" s="193">
        <v>-21.585390334104911</v>
      </c>
      <c r="D43" s="193">
        <v>-16.460251462496526</v>
      </c>
      <c r="E43" s="193">
        <v>-19.292963964028004</v>
      </c>
      <c r="F43" s="193">
        <v>-17.977333164599997</v>
      </c>
      <c r="G43" s="193">
        <v>-17.381742658399986</v>
      </c>
      <c r="H43" s="193">
        <v>-17.545649627300001</v>
      </c>
      <c r="I43" s="193">
        <v>-10.872890912561999</v>
      </c>
      <c r="J43" s="193">
        <v>-11.809195235700003</v>
      </c>
      <c r="K43" s="193">
        <v>-5.4859346039999899</v>
      </c>
      <c r="L43" s="193">
        <v>-0.99548111899997593</v>
      </c>
    </row>
    <row r="44" spans="1:12">
      <c r="A44" s="162"/>
      <c r="B44" s="162"/>
      <c r="C44" s="161"/>
      <c r="D44" s="161"/>
      <c r="E44" s="161"/>
      <c r="F44" s="161"/>
      <c r="G44" s="161"/>
      <c r="H44" s="161"/>
      <c r="I44" s="161"/>
      <c r="J44" s="161"/>
      <c r="K44" s="161"/>
      <c r="L44" s="161"/>
    </row>
    <row r="45" spans="1:12" ht="12.6" thickBot="1">
      <c r="A45" s="163"/>
      <c r="B45" s="163"/>
      <c r="C45" s="164"/>
      <c r="D45" s="164"/>
      <c r="E45" s="164"/>
      <c r="F45" s="164"/>
      <c r="G45" s="164"/>
      <c r="H45" s="164"/>
      <c r="I45" s="164"/>
      <c r="J45" s="164"/>
      <c r="K45" s="164"/>
      <c r="L45" s="164"/>
    </row>
    <row r="48" spans="1:12">
      <c r="C48" s="168"/>
      <c r="D48" s="168"/>
      <c r="E48" s="168"/>
      <c r="F48" s="168"/>
      <c r="G48" s="168"/>
      <c r="H48" s="168"/>
      <c r="I48" s="168"/>
      <c r="J48" s="168"/>
      <c r="K48" s="168"/>
      <c r="L48" s="168"/>
    </row>
  </sheetData>
  <conditionalFormatting sqref="E34">
    <cfRule type="cellIs" dxfId="10" priority="11" stopIfTrue="1" operator="equal">
      <formula>0</formula>
    </cfRule>
  </conditionalFormatting>
  <conditionalFormatting sqref="G34">
    <cfRule type="cellIs" dxfId="9" priority="10" stopIfTrue="1" operator="equal">
      <formula>0</formula>
    </cfRule>
  </conditionalFormatting>
  <conditionalFormatting sqref="F34">
    <cfRule type="cellIs" dxfId="8" priority="8" stopIfTrue="1" operator="equal">
      <formula>0</formula>
    </cfRule>
  </conditionalFormatting>
  <conditionalFormatting sqref="H34">
    <cfRule type="cellIs" dxfId="7" priority="7" stopIfTrue="1" operator="equal">
      <formula>0</formula>
    </cfRule>
  </conditionalFormatting>
  <conditionalFormatting sqref="L34">
    <cfRule type="cellIs" dxfId="6" priority="3" stopIfTrue="1" operator="equal">
      <formula>0</formula>
    </cfRule>
  </conditionalFormatting>
  <conditionalFormatting sqref="I34">
    <cfRule type="cellIs" dxfId="5" priority="6" stopIfTrue="1" operator="equal">
      <formula>0</formula>
    </cfRule>
  </conditionalFormatting>
  <conditionalFormatting sqref="J34">
    <cfRule type="cellIs" dxfId="4" priority="5" stopIfTrue="1" operator="equal">
      <formula>0</formula>
    </cfRule>
  </conditionalFormatting>
  <conditionalFormatting sqref="K34">
    <cfRule type="cellIs" dxfId="3" priority="4" stopIfTrue="1" operator="equal">
      <formula>0</formula>
    </cfRule>
  </conditionalFormatting>
  <conditionalFormatting sqref="D34">
    <cfRule type="cellIs" dxfId="2" priority="2" stopIfTrue="1" operator="equal">
      <formula>0</formula>
    </cfRule>
  </conditionalFormatting>
  <conditionalFormatting sqref="B34:C34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CB339-6198-4E1F-804A-18131504AA7D}">
  <dimension ref="A1:AH17"/>
  <sheetViews>
    <sheetView workbookViewId="0">
      <pane xSplit="4230" topLeftCell="U1" activePane="topRight"/>
      <selection activeCell="B3" sqref="B3:B16"/>
      <selection pane="topRight" activeCell="AF22" sqref="AF22"/>
    </sheetView>
  </sheetViews>
  <sheetFormatPr defaultRowHeight="12.3"/>
  <cols>
    <col min="2" max="2" width="36" customWidth="1"/>
    <col min="34" max="34" width="13.21875" customWidth="1"/>
  </cols>
  <sheetData>
    <row r="1" spans="1:34" s="138" customFormat="1">
      <c r="A1" s="86" t="s">
        <v>147</v>
      </c>
    </row>
    <row r="2" spans="1:34">
      <c r="A2" s="146"/>
      <c r="B2" s="153" t="s">
        <v>148</v>
      </c>
      <c r="C2" s="146"/>
      <c r="D2" s="146"/>
      <c r="E2" s="146"/>
      <c r="F2" s="146"/>
      <c r="G2" s="146">
        <v>1994</v>
      </c>
      <c r="H2" s="146">
        <v>1995</v>
      </c>
      <c r="I2" s="146">
        <v>1996</v>
      </c>
      <c r="J2" s="146">
        <v>1997</v>
      </c>
      <c r="K2" s="146">
        <v>1998</v>
      </c>
      <c r="L2" s="146">
        <v>1999</v>
      </c>
      <c r="M2" s="146">
        <v>2000</v>
      </c>
      <c r="N2" s="146">
        <v>2001</v>
      </c>
      <c r="O2" s="146">
        <v>2002</v>
      </c>
      <c r="P2" s="146">
        <v>2003</v>
      </c>
      <c r="Q2" s="146">
        <v>2004</v>
      </c>
      <c r="R2" s="146">
        <v>2005</v>
      </c>
      <c r="S2" s="146">
        <v>2006</v>
      </c>
      <c r="T2" s="146">
        <v>2007</v>
      </c>
      <c r="U2" s="146">
        <v>2008</v>
      </c>
      <c r="V2" s="146">
        <v>2009</v>
      </c>
      <c r="W2" s="146">
        <v>2010</v>
      </c>
      <c r="X2" s="146">
        <v>2011</v>
      </c>
      <c r="Y2" s="146">
        <v>2012</v>
      </c>
      <c r="Z2" s="146">
        <v>2013</v>
      </c>
      <c r="AA2" s="146">
        <v>2014</v>
      </c>
      <c r="AB2" s="146">
        <v>2015</v>
      </c>
      <c r="AC2" s="146">
        <v>2016</v>
      </c>
      <c r="AD2" s="146">
        <v>2017</v>
      </c>
      <c r="AE2" s="146">
        <v>2018</v>
      </c>
      <c r="AF2" s="146">
        <v>2019</v>
      </c>
      <c r="AG2" s="146">
        <v>2020</v>
      </c>
      <c r="AH2" s="243" t="s">
        <v>168</v>
      </c>
    </row>
    <row r="3" spans="1:34">
      <c r="B3" t="s">
        <v>19</v>
      </c>
      <c r="G3">
        <v>31157.90560346912</v>
      </c>
      <c r="H3">
        <v>27632.037705131697</v>
      </c>
      <c r="I3">
        <v>41267.500077517994</v>
      </c>
      <c r="J3">
        <v>31003.504152459427</v>
      </c>
      <c r="K3">
        <v>25610.578069867108</v>
      </c>
      <c r="L3">
        <v>22283.342505628323</v>
      </c>
      <c r="M3">
        <v>19077.77149235773</v>
      </c>
      <c r="N3">
        <v>19828.265702324341</v>
      </c>
      <c r="O3">
        <v>19471.018359095659</v>
      </c>
      <c r="P3">
        <v>23629.521839324298</v>
      </c>
      <c r="Q3">
        <v>20552.789459789532</v>
      </c>
      <c r="R3">
        <v>14235.195064726649</v>
      </c>
      <c r="S3">
        <v>22589.483385870601</v>
      </c>
      <c r="T3">
        <v>18377.937585088031</v>
      </c>
      <c r="U3">
        <v>16128.872436449878</v>
      </c>
      <c r="V3">
        <v>16345.121994234731</v>
      </c>
      <c r="W3">
        <v>15699.624976160263</v>
      </c>
      <c r="X3">
        <v>12866.985124771452</v>
      </c>
      <c r="Y3">
        <v>9645.3802122623856</v>
      </c>
      <c r="Z3">
        <v>13060.595789725368</v>
      </c>
      <c r="AA3">
        <v>10090.582166698183</v>
      </c>
      <c r="AB3">
        <v>6448.5880755449152</v>
      </c>
      <c r="AC3">
        <v>7963.8030301402641</v>
      </c>
      <c r="AD3">
        <v>5596.5722687613088</v>
      </c>
      <c r="AE3">
        <v>5997.0312149993488</v>
      </c>
      <c r="AF3" s="138">
        <v>3002.6256957010264</v>
      </c>
      <c r="AG3">
        <v>2857.5220167361881</v>
      </c>
      <c r="AH3">
        <v>4221.6862569943869</v>
      </c>
    </row>
    <row r="4" spans="1:34">
      <c r="B4" t="s">
        <v>20</v>
      </c>
      <c r="G4">
        <v>2297.8061741013798</v>
      </c>
      <c r="H4">
        <v>1051.3008960929365</v>
      </c>
      <c r="I4">
        <v>1444.2121630702302</v>
      </c>
      <c r="J4">
        <v>632.24000518324829</v>
      </c>
      <c r="K4">
        <v>1019.2891182595571</v>
      </c>
      <c r="L4">
        <v>715.61753881145069</v>
      </c>
      <c r="M4">
        <v>365.55522971366253</v>
      </c>
      <c r="N4">
        <v>560.83432678029351</v>
      </c>
      <c r="O4">
        <v>1089.3224243693642</v>
      </c>
      <c r="P4">
        <v>1710.4383967868284</v>
      </c>
      <c r="Q4">
        <v>1737.3756770365078</v>
      </c>
      <c r="R4">
        <v>1115.9284748600869</v>
      </c>
      <c r="S4">
        <v>1393.2521293123546</v>
      </c>
      <c r="T4">
        <v>989.14460424942092</v>
      </c>
      <c r="U4">
        <v>886.08120996918899</v>
      </c>
      <c r="V4">
        <v>912.9875619950277</v>
      </c>
      <c r="W4">
        <v>538.79159161408188</v>
      </c>
      <c r="X4">
        <v>255.18807283873196</v>
      </c>
      <c r="Y4">
        <v>203.113973648507</v>
      </c>
      <c r="Z4">
        <v>166.31433239026822</v>
      </c>
      <c r="AA4">
        <v>126.44015348048518</v>
      </c>
      <c r="AB4">
        <v>151.3583381689574</v>
      </c>
      <c r="AC4">
        <v>169.44840293251946</v>
      </c>
      <c r="AD4">
        <v>138.56722126619883</v>
      </c>
      <c r="AE4">
        <v>72.834472915017002</v>
      </c>
      <c r="AF4" s="138">
        <v>114.12862214171537</v>
      </c>
      <c r="AG4">
        <v>109.20948898131962</v>
      </c>
      <c r="AH4">
        <v>131.30241320520247</v>
      </c>
    </row>
    <row r="5" spans="1:34">
      <c r="B5" t="s">
        <v>21</v>
      </c>
      <c r="G5">
        <v>2432.8323716828145</v>
      </c>
      <c r="H5">
        <v>3761.5307358079358</v>
      </c>
      <c r="I5">
        <v>5821.5859210265289</v>
      </c>
      <c r="J5">
        <v>6798.6749874691395</v>
      </c>
      <c r="K5">
        <v>8100.3662200091348</v>
      </c>
      <c r="L5">
        <v>9017.665664110802</v>
      </c>
      <c r="M5">
        <v>8739.5592383198236</v>
      </c>
      <c r="N5">
        <v>9072.7708992793523</v>
      </c>
      <c r="O5">
        <v>9026.2135689901061</v>
      </c>
      <c r="P5">
        <v>9402.524793611492</v>
      </c>
      <c r="Q5">
        <v>9701.4360470760002</v>
      </c>
      <c r="R5">
        <v>8174.7609131675999</v>
      </c>
      <c r="S5">
        <v>9282.0352899245663</v>
      </c>
      <c r="T5">
        <v>6949.184581580641</v>
      </c>
      <c r="U5">
        <v>7037.5928930494329</v>
      </c>
      <c r="V5">
        <v>6633.951513714841</v>
      </c>
      <c r="W5">
        <v>7770.9840092092236</v>
      </c>
      <c r="X5">
        <v>5775.5928100498777</v>
      </c>
      <c r="Y5">
        <v>4203.5044339475971</v>
      </c>
      <c r="Z5">
        <v>3442.4400850962643</v>
      </c>
      <c r="AA5">
        <v>2188.2617393435603</v>
      </c>
      <c r="AB5">
        <v>1911.5998068397769</v>
      </c>
      <c r="AC5">
        <v>2366.1950748140716</v>
      </c>
      <c r="AD5">
        <v>2062.4248594699206</v>
      </c>
      <c r="AE5">
        <v>2060.2558892399938</v>
      </c>
      <c r="AF5" s="138">
        <v>2062.4308228101318</v>
      </c>
      <c r="AG5">
        <v>1301.2577313920474</v>
      </c>
      <c r="AH5">
        <v>1703.9237580925289</v>
      </c>
    </row>
    <row r="6" spans="1:34">
      <c r="B6" t="s">
        <v>23</v>
      </c>
      <c r="G6">
        <v>471.14616613650753</v>
      </c>
      <c r="H6">
        <v>580.61724680815428</v>
      </c>
      <c r="I6">
        <v>740.47485737540444</v>
      </c>
      <c r="J6">
        <v>769.94911258981858</v>
      </c>
      <c r="K6">
        <v>789.14972228515398</v>
      </c>
      <c r="L6">
        <v>992.60572509892518</v>
      </c>
      <c r="M6">
        <v>1138.418760601372</v>
      </c>
      <c r="N6">
        <v>1203.1114188104823</v>
      </c>
      <c r="O6">
        <v>1244.3516106744587</v>
      </c>
      <c r="P6">
        <v>1382.616931059704</v>
      </c>
      <c r="Q6">
        <v>1408.0480905774552</v>
      </c>
      <c r="R6">
        <v>1595.022227322032</v>
      </c>
      <c r="S6">
        <v>1628.121532013904</v>
      </c>
      <c r="T6">
        <v>1569.6549929740577</v>
      </c>
      <c r="U6">
        <v>1671.8947519998214</v>
      </c>
      <c r="V6">
        <v>1550.910880111245</v>
      </c>
      <c r="W6">
        <v>1467.0034036483021</v>
      </c>
      <c r="X6">
        <v>1499.4351545354873</v>
      </c>
      <c r="Y6">
        <v>1440.0576338217179</v>
      </c>
      <c r="Z6">
        <v>1410.9240221581581</v>
      </c>
      <c r="AA6">
        <v>1440.9073041347197</v>
      </c>
      <c r="AB6">
        <v>1437.7103634779146</v>
      </c>
      <c r="AC6">
        <v>1377.22262242959</v>
      </c>
      <c r="AD6">
        <v>1360.371575132011</v>
      </c>
      <c r="AE6">
        <v>1328.4376892395626</v>
      </c>
      <c r="AF6" s="138">
        <v>1499.6363508788245</v>
      </c>
      <c r="AG6">
        <v>1663.8640922640459</v>
      </c>
      <c r="AH6">
        <v>1738.396315543197</v>
      </c>
    </row>
    <row r="7" spans="1:34">
      <c r="B7" t="s">
        <v>140</v>
      </c>
      <c r="G7">
        <v>287.02310378825911</v>
      </c>
      <c r="H7">
        <v>316.85803066131461</v>
      </c>
      <c r="I7">
        <v>407.73557633408763</v>
      </c>
      <c r="J7">
        <v>459.05264031894978</v>
      </c>
      <c r="K7">
        <v>568.92044463983666</v>
      </c>
      <c r="L7">
        <v>694.59048555131869</v>
      </c>
      <c r="M7">
        <v>590.47008182849845</v>
      </c>
      <c r="N7">
        <v>761.65553918553633</v>
      </c>
      <c r="O7">
        <v>1041.5435648704147</v>
      </c>
      <c r="P7">
        <v>1565.2210172569664</v>
      </c>
      <c r="Q7">
        <v>1570.5519828175061</v>
      </c>
      <c r="R7">
        <v>1950.3318331536411</v>
      </c>
      <c r="S7">
        <v>1886.3443242805681</v>
      </c>
      <c r="T7">
        <v>1937.7293865648203</v>
      </c>
      <c r="U7">
        <v>1919.8577351016847</v>
      </c>
      <c r="V7">
        <v>2116.9840999551616</v>
      </c>
      <c r="W7">
        <v>3313.0867250141473</v>
      </c>
      <c r="X7">
        <v>3030.0419747594606</v>
      </c>
      <c r="Y7">
        <v>3143.3062265067838</v>
      </c>
      <c r="Z7">
        <v>3220.0622857879498</v>
      </c>
      <c r="AA7">
        <v>3078.3487309540496</v>
      </c>
      <c r="AB7">
        <v>2997.8628239424388</v>
      </c>
      <c r="AC7">
        <v>3508.3901229105536</v>
      </c>
      <c r="AD7">
        <v>4711.0516977455609</v>
      </c>
      <c r="AE7">
        <v>4614.5788331362119</v>
      </c>
      <c r="AF7" s="138">
        <v>4683.6675374683027</v>
      </c>
      <c r="AG7">
        <v>4507.0577931050411</v>
      </c>
      <c r="AH7">
        <v>6703.0374392542935</v>
      </c>
    </row>
    <row r="8" spans="1:34">
      <c r="B8" t="s">
        <v>141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4.9999000000000002E-2</v>
      </c>
      <c r="N8">
        <v>5.0706999999999988E-2</v>
      </c>
      <c r="O8">
        <v>0.1653</v>
      </c>
      <c r="P8">
        <v>7.8317999999999999E-2</v>
      </c>
      <c r="Z8">
        <v>517.90713818636061</v>
      </c>
      <c r="AA8">
        <v>596.682277</v>
      </c>
      <c r="AB8">
        <v>605.21468700000003</v>
      </c>
      <c r="AC8">
        <v>743.78</v>
      </c>
      <c r="AD8">
        <v>788.78099999999995</v>
      </c>
      <c r="AE8">
        <v>952.97299999999996</v>
      </c>
      <c r="AF8" s="138">
        <v>963.26900000000001</v>
      </c>
      <c r="AG8">
        <v>1177.268335999996</v>
      </c>
      <c r="AH8">
        <v>1309.044097777002</v>
      </c>
    </row>
    <row r="9" spans="1:34">
      <c r="B9" t="s">
        <v>142</v>
      </c>
      <c r="G9">
        <v>0</v>
      </c>
      <c r="H9">
        <v>0</v>
      </c>
      <c r="I9">
        <v>0</v>
      </c>
      <c r="J9">
        <v>0</v>
      </c>
      <c r="K9">
        <v>0.31625000000000003</v>
      </c>
      <c r="L9">
        <v>304.17341199999998</v>
      </c>
      <c r="M9">
        <v>6.8150880000000003</v>
      </c>
      <c r="N9">
        <v>25.813613</v>
      </c>
      <c r="O9">
        <v>28.882531000000004</v>
      </c>
      <c r="P9">
        <v>2.1590199999999999</v>
      </c>
      <c r="Q9">
        <v>26.664576447999995</v>
      </c>
      <c r="R9">
        <v>23.715858071000003</v>
      </c>
      <c r="S9">
        <v>24.843270999999998</v>
      </c>
      <c r="T9">
        <v>29.693374127999991</v>
      </c>
      <c r="U9">
        <v>27.316776274000006</v>
      </c>
      <c r="V9">
        <v>19.797632765999996</v>
      </c>
      <c r="W9">
        <v>21.443802983000001</v>
      </c>
      <c r="X9">
        <v>17.731025612</v>
      </c>
      <c r="Y9">
        <v>18.234034999999995</v>
      </c>
      <c r="Z9">
        <v>14.698521</v>
      </c>
      <c r="AA9">
        <v>15.558095999999999</v>
      </c>
      <c r="AB9">
        <v>18.868408999999996</v>
      </c>
      <c r="AC9">
        <v>19.356683999999998</v>
      </c>
      <c r="AD9">
        <v>17.928131999999998</v>
      </c>
      <c r="AE9">
        <v>14.648075068889295</v>
      </c>
      <c r="AF9" s="138">
        <v>17.010030931999978</v>
      </c>
      <c r="AG9">
        <v>17.105046610000151</v>
      </c>
      <c r="AH9">
        <v>16.247022406000024</v>
      </c>
    </row>
    <row r="10" spans="1:34">
      <c r="B10" t="s">
        <v>143</v>
      </c>
      <c r="G10">
        <v>1055.4206422187501</v>
      </c>
      <c r="H10">
        <v>1089.7059508071288</v>
      </c>
      <c r="I10">
        <v>1190.1237687983398</v>
      </c>
      <c r="J10">
        <v>1891.2567009345703</v>
      </c>
      <c r="K10">
        <v>2762.8487009208984</v>
      </c>
      <c r="L10">
        <v>3001.7004978393552</v>
      </c>
      <c r="M10">
        <v>4216.028539500976</v>
      </c>
      <c r="N10">
        <v>4312.3325626425667</v>
      </c>
      <c r="O10">
        <v>4857.8405570009254</v>
      </c>
      <c r="P10">
        <v>5560.2555805509774</v>
      </c>
      <c r="Q10">
        <v>6072.3637896549953</v>
      </c>
      <c r="R10">
        <v>6664.5011035789985</v>
      </c>
      <c r="S10">
        <v>6106.8547098310137</v>
      </c>
      <c r="T10">
        <v>7170.5916385</v>
      </c>
      <c r="U10">
        <v>6977.1469409050005</v>
      </c>
      <c r="V10">
        <v>6709.9067383239999</v>
      </c>
      <c r="W10">
        <v>7807.4958775119994</v>
      </c>
      <c r="X10">
        <v>9764.8860282669993</v>
      </c>
      <c r="Y10">
        <v>10267.370588651</v>
      </c>
      <c r="Z10">
        <v>11123.273633638</v>
      </c>
      <c r="AA10">
        <v>13078.503566298003</v>
      </c>
      <c r="AB10">
        <v>14133.091674361005</v>
      </c>
      <c r="AC10">
        <v>12781.731229759002</v>
      </c>
      <c r="AD10">
        <v>14777.037192023001</v>
      </c>
      <c r="AE10">
        <v>13898.713738085993</v>
      </c>
      <c r="AF10" s="138">
        <v>16161.296783003992</v>
      </c>
      <c r="AG10">
        <v>16330.214682940112</v>
      </c>
      <c r="AH10">
        <v>16029.214870262971</v>
      </c>
    </row>
    <row r="11" spans="1:34">
      <c r="B11" t="s">
        <v>139</v>
      </c>
      <c r="G11" s="86">
        <f t="shared" ref="G11:AH11" si="0">SUM(G3:G10)</f>
        <v>37702.134061396835</v>
      </c>
      <c r="H11" s="86">
        <f t="shared" si="0"/>
        <v>34432.050565309168</v>
      </c>
      <c r="I11" s="86">
        <f t="shared" si="0"/>
        <v>50871.632364122583</v>
      </c>
      <c r="J11" s="86">
        <f t="shared" si="0"/>
        <v>41554.677598955161</v>
      </c>
      <c r="K11" s="86">
        <f t="shared" si="0"/>
        <v>38851.468525981691</v>
      </c>
      <c r="L11" s="86">
        <f t="shared" si="0"/>
        <v>37009.695829040174</v>
      </c>
      <c r="M11" s="86">
        <f t="shared" si="0"/>
        <v>34134.668429322061</v>
      </c>
      <c r="N11" s="86">
        <f t="shared" si="0"/>
        <v>35764.834769022571</v>
      </c>
      <c r="O11" s="86">
        <f t="shared" si="0"/>
        <v>36759.337916000928</v>
      </c>
      <c r="P11" s="86">
        <f t="shared" si="0"/>
        <v>43252.815896590262</v>
      </c>
      <c r="Q11" s="86">
        <f t="shared" si="0"/>
        <v>41069.229623399995</v>
      </c>
      <c r="R11" s="86">
        <f t="shared" si="0"/>
        <v>33759.455474880007</v>
      </c>
      <c r="S11" s="86">
        <f t="shared" si="0"/>
        <v>42910.934642232998</v>
      </c>
      <c r="T11" s="86">
        <f t="shared" si="0"/>
        <v>37023.936163084974</v>
      </c>
      <c r="U11" s="86">
        <f t="shared" si="0"/>
        <v>34648.762743749008</v>
      </c>
      <c r="V11" s="86">
        <f t="shared" si="0"/>
        <v>34289.660421101013</v>
      </c>
      <c r="W11" s="86">
        <f t="shared" si="0"/>
        <v>36618.430386141015</v>
      </c>
      <c r="X11" s="86">
        <f t="shared" si="0"/>
        <v>33209.860190834006</v>
      </c>
      <c r="Y11" s="86">
        <f t="shared" si="0"/>
        <v>28920.967103837993</v>
      </c>
      <c r="Z11" s="86">
        <f t="shared" si="0"/>
        <v>32956.215807982371</v>
      </c>
      <c r="AA11" s="86">
        <f t="shared" si="0"/>
        <v>30615.284033909003</v>
      </c>
      <c r="AB11" s="86">
        <f t="shared" si="0"/>
        <v>27704.294178335007</v>
      </c>
      <c r="AC11" s="86">
        <f t="shared" si="0"/>
        <v>28929.927166986003</v>
      </c>
      <c r="AD11" s="86">
        <f t="shared" si="0"/>
        <v>29452.733946397999</v>
      </c>
      <c r="AE11" s="86">
        <f t="shared" si="0"/>
        <v>28939.472912685014</v>
      </c>
      <c r="AF11" s="86">
        <f t="shared" si="0"/>
        <v>28504.064842935994</v>
      </c>
      <c r="AG11" s="86">
        <f>SUM(AG3:AG10)</f>
        <v>27963.499188028749</v>
      </c>
      <c r="AH11" s="86">
        <f t="shared" si="0"/>
        <v>31852.852173535583</v>
      </c>
    </row>
    <row r="14" spans="1:34" s="159" customFormat="1">
      <c r="A14" s="154"/>
      <c r="B14" s="155" t="s">
        <v>149</v>
      </c>
      <c r="C14" s="156">
        <v>1990</v>
      </c>
      <c r="D14" s="156">
        <v>1991</v>
      </c>
      <c r="E14" s="156">
        <v>1992</v>
      </c>
      <c r="F14" s="156">
        <v>1993</v>
      </c>
      <c r="G14" s="156">
        <v>1994</v>
      </c>
      <c r="H14" s="156">
        <v>1995</v>
      </c>
      <c r="I14" s="156">
        <v>1996</v>
      </c>
      <c r="J14" s="156">
        <v>1997</v>
      </c>
      <c r="K14" s="156">
        <v>1998</v>
      </c>
      <c r="L14" s="156">
        <v>1999</v>
      </c>
      <c r="M14" s="156">
        <v>2000</v>
      </c>
      <c r="N14" s="156">
        <v>2001</v>
      </c>
      <c r="O14" s="156">
        <v>2002</v>
      </c>
      <c r="P14" s="156">
        <v>2003</v>
      </c>
      <c r="Q14" s="156">
        <v>2004</v>
      </c>
      <c r="R14" s="156">
        <v>2005</v>
      </c>
      <c r="S14" s="156">
        <v>2006</v>
      </c>
      <c r="T14" s="156">
        <v>2007</v>
      </c>
      <c r="U14" s="156">
        <v>2008</v>
      </c>
      <c r="V14" s="156">
        <v>2009</v>
      </c>
      <c r="W14" s="156">
        <v>2010</v>
      </c>
      <c r="X14" s="156">
        <v>2011</v>
      </c>
      <c r="Y14" s="157">
        <v>2012</v>
      </c>
      <c r="Z14" s="158">
        <v>2013</v>
      </c>
      <c r="AA14" s="158">
        <v>2014</v>
      </c>
      <c r="AB14" s="158">
        <v>2015</v>
      </c>
      <c r="AC14" s="158">
        <v>2016</v>
      </c>
      <c r="AD14" s="158">
        <v>2017</v>
      </c>
      <c r="AE14" s="158">
        <v>2018</v>
      </c>
      <c r="AF14" s="158">
        <v>2019</v>
      </c>
      <c r="AG14" s="158">
        <v>2020</v>
      </c>
      <c r="AH14" s="158">
        <v>2021</v>
      </c>
    </row>
    <row r="15" spans="1:34" ht="14.7">
      <c r="A15" s="142"/>
      <c r="B15" s="148" t="s">
        <v>145</v>
      </c>
      <c r="C15" s="148">
        <v>22.188618328936276</v>
      </c>
      <c r="D15" s="149">
        <v>31.729940968161781</v>
      </c>
      <c r="E15" s="149">
        <v>26.581535083127214</v>
      </c>
      <c r="F15" s="149">
        <v>28.658727885583271</v>
      </c>
      <c r="G15" s="149">
        <v>32.851693871120716</v>
      </c>
      <c r="H15" s="149">
        <v>29.70993885125813</v>
      </c>
      <c r="I15" s="149">
        <v>42.418661547112862</v>
      </c>
      <c r="J15" s="149">
        <v>33.755118779229242</v>
      </c>
      <c r="K15" s="149">
        <v>30.506816925739432</v>
      </c>
      <c r="L15" s="149">
        <v>27.273331419011519</v>
      </c>
      <c r="M15" s="149">
        <v>24.239969582120445</v>
      </c>
      <c r="N15" s="149">
        <v>25.307914555155836</v>
      </c>
      <c r="O15" s="149">
        <v>25.38643173200014</v>
      </c>
      <c r="P15" s="149">
        <v>30.129433948007048</v>
      </c>
      <c r="Q15" s="149">
        <v>24.103955174883023</v>
      </c>
      <c r="R15" s="149">
        <v>20.814851303572599</v>
      </c>
      <c r="S15" s="149">
        <v>28.293804390762997</v>
      </c>
      <c r="T15" s="149">
        <v>23.140285867092544</v>
      </c>
      <c r="U15" s="149">
        <v>21.01099728064478</v>
      </c>
      <c r="V15" s="149">
        <v>21.391334909760303</v>
      </c>
      <c r="W15" s="149">
        <v>21.085372430388944</v>
      </c>
      <c r="X15" s="149">
        <v>17.443013191476393</v>
      </c>
      <c r="Y15" s="149">
        <v>14.076363489999995</v>
      </c>
      <c r="Z15" s="149">
        <v>15.747413999519654</v>
      </c>
      <c r="AA15" s="149">
        <v>12.561796447694231</v>
      </c>
      <c r="AB15" s="149">
        <v>9.6780129383350584</v>
      </c>
      <c r="AC15" s="149">
        <v>11.118113809797437</v>
      </c>
      <c r="AD15" s="149">
        <v>8.726281605467884</v>
      </c>
      <c r="AE15" s="149">
        <v>5.6206010200044725</v>
      </c>
      <c r="AF15" s="150">
        <v>3.8336060862376211</v>
      </c>
      <c r="AG15" s="235">
        <v>3.2669842891878789</v>
      </c>
      <c r="AH15" s="235">
        <v>4.5163749723636917</v>
      </c>
    </row>
    <row r="16" spans="1:34" ht="15" thickBot="1">
      <c r="A16" s="142"/>
      <c r="B16" s="151" t="s">
        <v>146</v>
      </c>
      <c r="C16" s="152">
        <v>1014.3368378942297</v>
      </c>
      <c r="D16" s="147">
        <v>1004.8026988221584</v>
      </c>
      <c r="E16" s="147">
        <v>999.05092197442764</v>
      </c>
      <c r="F16" s="147">
        <v>968.70815092491466</v>
      </c>
      <c r="G16" s="147">
        <v>915.82325704042808</v>
      </c>
      <c r="H16" s="147">
        <v>923.27290667817704</v>
      </c>
      <c r="I16" s="147">
        <v>876.79729952851108</v>
      </c>
      <c r="J16" s="147">
        <v>846.93720620584168</v>
      </c>
      <c r="K16" s="147">
        <v>837.96269011810807</v>
      </c>
      <c r="L16" s="147">
        <v>786.16074746803338</v>
      </c>
      <c r="M16" s="147">
        <v>759.5824756704186</v>
      </c>
      <c r="N16" s="147">
        <v>732.46504101855226</v>
      </c>
      <c r="O16" s="147">
        <v>684.1737457984766</v>
      </c>
      <c r="P16" s="147">
        <v>688.85162441825662</v>
      </c>
      <c r="Q16" s="147">
        <v>628.22715969447688</v>
      </c>
      <c r="R16" s="147">
        <v>616.72165691433486</v>
      </c>
      <c r="S16" s="147">
        <v>659.13077086330748</v>
      </c>
      <c r="T16" s="147">
        <v>624.75568318712669</v>
      </c>
      <c r="U16" s="147">
        <v>606.13723432069537</v>
      </c>
      <c r="V16" s="147">
        <v>623.56935317751652</v>
      </c>
      <c r="W16" s="147">
        <v>575.57734037284888</v>
      </c>
      <c r="X16" s="147">
        <v>524.99884397673202</v>
      </c>
      <c r="Y16" s="147">
        <v>484.72611538193524</v>
      </c>
      <c r="Z16" s="147">
        <v>477.61095894156227</v>
      </c>
      <c r="AA16" s="147">
        <v>410.11034810476457</v>
      </c>
      <c r="AB16" s="147">
        <v>349.14355596757048</v>
      </c>
      <c r="AC16" s="147">
        <v>384.11268909595094</v>
      </c>
      <c r="AD16" s="147">
        <v>296.13005266509623</v>
      </c>
      <c r="AE16" s="147">
        <v>194.21919110146609</v>
      </c>
      <c r="AF16" s="147">
        <v>134.8137177537096</v>
      </c>
      <c r="AG16" s="236">
        <v>116.83031037068794</v>
      </c>
      <c r="AH16" s="236">
        <v>141.78871479886021</v>
      </c>
    </row>
    <row r="17" spans="1:1">
      <c r="A17" s="142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B3:S225"/>
  <sheetViews>
    <sheetView workbookViewId="0">
      <selection activeCell="N6" sqref="N6"/>
    </sheetView>
  </sheetViews>
  <sheetFormatPr defaultRowHeight="12.3"/>
  <cols>
    <col min="2" max="2" width="32.71875" bestFit="1" customWidth="1"/>
    <col min="16" max="16" width="9.71875" bestFit="1" customWidth="1"/>
  </cols>
  <sheetData>
    <row r="3" spans="2:19">
      <c r="B3" t="s">
        <v>94</v>
      </c>
      <c r="C3" s="86">
        <v>2004</v>
      </c>
      <c r="D3" s="86">
        <v>2005</v>
      </c>
      <c r="E3" s="86">
        <v>2006</v>
      </c>
      <c r="F3" s="86">
        <v>2007</v>
      </c>
      <c r="G3" s="86">
        <v>2008</v>
      </c>
      <c r="H3" s="86">
        <v>2009</v>
      </c>
      <c r="I3" s="86">
        <v>2010</v>
      </c>
      <c r="J3" s="86">
        <v>2011</v>
      </c>
      <c r="K3" s="86">
        <v>2012</v>
      </c>
      <c r="L3" s="86">
        <v>2013</v>
      </c>
      <c r="M3" s="86">
        <v>2014</v>
      </c>
      <c r="N3" s="86">
        <v>2015</v>
      </c>
      <c r="O3" s="86">
        <v>2016</v>
      </c>
      <c r="P3" s="86">
        <v>2017</v>
      </c>
      <c r="Q3" s="86">
        <v>2018</v>
      </c>
      <c r="R3" s="86">
        <v>2019</v>
      </c>
      <c r="S3" s="86">
        <v>2020</v>
      </c>
    </row>
    <row r="4" spans="2:19" ht="14.7">
      <c r="B4" s="2" t="s">
        <v>1</v>
      </c>
      <c r="C4" s="95">
        <f>IF(ISNUMBER(Miljødeklarationer!U6),Miljødeklarationer!U6,0)</f>
        <v>504.49016541021388</v>
      </c>
      <c r="D4" s="95">
        <f>IF(ISNUMBER(Miljødeklarationer!T6),Miljødeklarationer!T6,0)</f>
        <v>457.36935998273725</v>
      </c>
      <c r="E4" s="95">
        <f>IF(ISNUMBER(Miljødeklarationer!S6),Miljødeklarationer!S6,0)</f>
        <v>586.33022913775699</v>
      </c>
      <c r="F4" s="95">
        <f>IF(ISNUMBER(Miljødeklarationer!R6),Miljødeklarationer!R6,0)</f>
        <v>542.51242117026607</v>
      </c>
      <c r="G4" s="95">
        <f>IF(ISNUMBER(Miljødeklarationer!Q6),Miljødeklarationer!Q6,0)</f>
        <v>428.66197428463568</v>
      </c>
      <c r="H4" s="95">
        <f>IF(ISNUMBER(Miljødeklarationer!P6),Miljødeklarationer!P6,0)</f>
        <v>459.67489578197109</v>
      </c>
      <c r="I4" s="95">
        <f>IF(ISNUMBER(Miljødeklarationer!N6),Miljødeklarationer!N6,0)</f>
        <v>426.07604021158505</v>
      </c>
      <c r="J4" s="95">
        <f>IF(ISNUMBER(Miljødeklarationer!M6),Miljødeklarationer!M6,0)</f>
        <v>359.16270634908085</v>
      </c>
      <c r="K4" s="95">
        <f>IF(ISNUMBER(Miljødeklarationer!L6),Miljødeklarationer!L6,0)</f>
        <v>287.55978998505896</v>
      </c>
      <c r="L4" s="95">
        <f>IF(ISNUMBER(Miljødeklarationer!K6),Miljødeklarationer!K6,0)</f>
        <v>357.91978573412615</v>
      </c>
      <c r="M4" s="95">
        <f>IF(ISNUMBER(Miljødeklarationer!J6),Miljødeklarationer!J6,0)</f>
        <v>288.49301899570628</v>
      </c>
      <c r="N4" s="95">
        <f>IF(ISNUMBER(Miljødeklarationer!I6),Miljødeklarationer!I6,0)</f>
        <v>191.81658189859067</v>
      </c>
      <c r="O4" s="95">
        <f>IF(ISNUMBER(Miljødeklarationer!H6),Miljødeklarationer!H6,0)</f>
        <v>243.33905612921612</v>
      </c>
      <c r="P4" s="95">
        <v>180.71140992200949</v>
      </c>
      <c r="Q4">
        <v>198.59839601493215</v>
      </c>
      <c r="R4" s="67">
        <v>145.46686020700187</v>
      </c>
    </row>
    <row r="5" spans="2:19" ht="14.7">
      <c r="B5" s="2" t="s">
        <v>2</v>
      </c>
      <c r="C5" s="95">
        <f>IF(ISNUMBER(Miljødeklarationer!U7),Miljødeklarationer!U7,0)</f>
        <v>0.21144856512389318</v>
      </c>
      <c r="D5" s="95">
        <f>IF(ISNUMBER(Miljødeklarationer!T7),Miljødeklarationer!T7,0)</f>
        <v>0.19301388971517239</v>
      </c>
      <c r="E5" s="95">
        <f>IF(ISNUMBER(Miljødeklarationer!S7),Miljødeklarationer!S7,0)</f>
        <v>0.16469936542002142</v>
      </c>
      <c r="F5" s="95">
        <f>IF(ISNUMBER(Miljødeklarationer!R7),Miljødeklarationer!R7,0)</f>
        <v>0.12794882614313821</v>
      </c>
      <c r="G5" s="95">
        <f>IF(ISNUMBER(Miljødeklarationer!Q7),Miljødeklarationer!Q7,0)</f>
        <v>0.1248934810893112</v>
      </c>
      <c r="H5" s="95">
        <f>IF(ISNUMBER(Miljødeklarationer!P7),Miljødeklarationer!P7,0)</f>
        <v>0.13952966037506853</v>
      </c>
      <c r="I5" s="95">
        <f>IF(ISNUMBER(Miljødeklarationer!N7),Miljødeklarationer!N7,0)</f>
        <v>0.2073142913607898</v>
      </c>
      <c r="J5" s="95">
        <f>IF(ISNUMBER(Miljødeklarationer!M7),Miljødeklarationer!M7,0)</f>
        <v>0.17635810307608901</v>
      </c>
      <c r="K5" s="95">
        <f>IF(ISNUMBER(Miljødeklarationer!L7),Miljødeklarationer!L7,0)</f>
        <v>0.13468872930937295</v>
      </c>
      <c r="L5" s="95">
        <f>IF(ISNUMBER(Miljødeklarationer!K7),Miljødeklarationer!K7,0)</f>
        <v>0.11849668588016163</v>
      </c>
      <c r="M5" s="95">
        <f>IF(ISNUMBER(Miljødeklarationer!J7),Miljødeklarationer!J7,0)</f>
        <v>9.371667437473423E-2</v>
      </c>
      <c r="N5" s="95">
        <f>IF(ISNUMBER(Miljødeklarationer!I7),Miljødeklarationer!I7,0)</f>
        <v>8.0089287409006296E-2</v>
      </c>
      <c r="O5" s="95">
        <f>IF(ISNUMBER(Miljødeklarationer!H7),Miljødeklarationer!H7,0)</f>
        <v>9.5222685670163371E-2</v>
      </c>
      <c r="P5" s="95">
        <v>9.4344438196191302E-2</v>
      </c>
      <c r="Q5">
        <v>8.9635825963162552E-2</v>
      </c>
      <c r="R5" s="65">
        <v>0.11523224951483554</v>
      </c>
    </row>
    <row r="6" spans="2:19" ht="14.7">
      <c r="B6" s="2" t="s">
        <v>3</v>
      </c>
      <c r="C6" s="95">
        <f>IF(ISNUMBER(Miljødeklarationer!U8),Miljødeklarationer!U8,0)</f>
        <v>1.6727723173122874E-2</v>
      </c>
      <c r="D6" s="95">
        <f>IF(ISNUMBER(Miljødeklarationer!T8),Miljødeklarationer!T8,0)</f>
        <v>7.916975682659106E-3</v>
      </c>
      <c r="E6" s="95">
        <f>IF(ISNUMBER(Miljødeklarationer!S8),Miljødeklarationer!S8,0)</f>
        <v>8.5783210637457984E-3</v>
      </c>
      <c r="F6" s="95">
        <f>IF(ISNUMBER(Miljødeklarationer!R8),Miljødeklarationer!R8,0)</f>
        <v>8.4049821194722724E-3</v>
      </c>
      <c r="G6" s="95">
        <f>IF(ISNUMBER(Miljødeklarationer!Q8),Miljødeklarationer!Q8,0)</f>
        <v>7.8678839942670706E-3</v>
      </c>
      <c r="H6" s="95">
        <f>IF(ISNUMBER(Miljødeklarationer!P8),Miljødeklarationer!P8,0)</f>
        <v>7.5589531969481602E-3</v>
      </c>
      <c r="I6" s="95">
        <f>IF(ISNUMBER(Miljødeklarationer!N8),Miljødeklarationer!N8,0)</f>
        <v>5.7149793300397232E-3</v>
      </c>
      <c r="J6" s="95">
        <f>IF(ISNUMBER(Miljødeklarationer!M8),Miljødeklarationer!M8,0)</f>
        <v>4.940579046814296E-3</v>
      </c>
      <c r="K6" s="95">
        <f>IF(ISNUMBER(Miljødeklarationer!L8),Miljødeklarationer!L8,0)</f>
        <v>4.9301360479597385E-3</v>
      </c>
      <c r="L6" s="95">
        <f>IF(ISNUMBER(Miljødeklarationer!K8),Miljødeklarationer!K8,0)</f>
        <v>4.9969732317282252E-3</v>
      </c>
      <c r="M6" s="95">
        <f>IF(ISNUMBER(Miljødeklarationer!J8),Miljødeklarationer!J8,0)</f>
        <v>4.5451307856771983E-3</v>
      </c>
      <c r="N6" s="95">
        <f>IF(ISNUMBER(Miljødeklarationer!I8),Miljødeklarationer!I8,0)</f>
        <v>3.0386209284049477E-3</v>
      </c>
      <c r="O6" s="95">
        <f>IF(ISNUMBER(Miljødeklarationer!H8),Miljødeklarationer!H8,0)</f>
        <v>3.5253836230619735E-3</v>
      </c>
      <c r="P6" s="95">
        <v>3.1732966693895975E-3</v>
      </c>
      <c r="Q6">
        <v>3.1754053130317954E-3</v>
      </c>
      <c r="R6" s="66">
        <v>2.6780533535599735E-3</v>
      </c>
    </row>
    <row r="7" spans="2:19" ht="14.7">
      <c r="B7" s="2" t="s">
        <v>4</v>
      </c>
      <c r="C7" s="95">
        <f>IF(ISNUMBER(Miljødeklarationer!U9),Miljødeklarationer!U9,0)</f>
        <v>514.11617946148374</v>
      </c>
      <c r="D7" s="95">
        <f>IF(ISNUMBER(Miljødeklarationer!T9),Miljødeklarationer!T9,0)</f>
        <v>464.00682413008491</v>
      </c>
      <c r="E7" s="95">
        <f>IF(ISNUMBER(Miljødeklarationer!S9),Miljødeklarationer!S9,0)</f>
        <v>592.72923846390404</v>
      </c>
      <c r="F7" s="95">
        <f>IF(ISNUMBER(Miljødeklarationer!R9),Miljødeklarationer!R9,0)</f>
        <v>548.36872403948053</v>
      </c>
      <c r="G7" s="95">
        <f>IF(ISNUMBER(Miljødeklarationer!Q9),Miljødeklarationer!Q9,0)</f>
        <v>434.16619236171562</v>
      </c>
      <c r="H7" s="95">
        <f>IF(ISNUMBER(Miljødeklarationer!P9),Miljødeklarationer!P9,0)</f>
        <v>465.25528569015012</v>
      </c>
      <c r="I7" s="95">
        <f>IF(ISNUMBER(Miljødeklarationer!N9),Miljødeklarationer!N9,0)</f>
        <v>432.48637637308781</v>
      </c>
      <c r="J7" s="95">
        <f>IF(ISNUMBER(Miljødeklarationer!M9),Miljødeklarationer!M9,0)</f>
        <v>364.72613613142579</v>
      </c>
      <c r="K7" s="95">
        <f>IF(ISNUMBER(Miljødeklarationer!L9),Miljødeklarationer!L9,0)</f>
        <v>292.24934115792428</v>
      </c>
      <c r="L7" s="95">
        <f>IF(ISNUMBER(Miljødeklarationer!K9),Miljødeklarationer!K9,0)</f>
        <v>362.50074084094052</v>
      </c>
      <c r="M7" s="95">
        <f>IF(ISNUMBER(Miljødeklarationer!J9),Miljødeklarationer!J9,0)</f>
        <v>292.38226088044962</v>
      </c>
      <c r="N7" s="95">
        <f>IF(ISNUMBER(Miljødeklarationer!I9),Miljødeklarationer!I9,0)</f>
        <v>194.87518014369053</v>
      </c>
      <c r="O7" s="95">
        <f>IF(ISNUMBER(Miljødeklarationer!H9),Miljødeklarationer!H9,0)</f>
        <v>247.13675834987131</v>
      </c>
      <c r="P7" s="95">
        <v>184.10578171689468</v>
      </c>
      <c r="Q7">
        <v>201.78556244729467</v>
      </c>
      <c r="R7" s="67">
        <v>149.14572634423365</v>
      </c>
    </row>
    <row r="8" spans="2:19" ht="14.7">
      <c r="B8" s="2" t="s">
        <v>5</v>
      </c>
      <c r="C8" s="95">
        <f>IF(ISNUMBER(Miljødeklarationer!U10),Miljødeklarationer!U10,0)</f>
        <v>0.32151458856660325</v>
      </c>
      <c r="D8" s="95">
        <f>IF(ISNUMBER(Miljødeklarationer!T10),Miljødeklarationer!T10,0)</f>
        <v>0.25687617820466846</v>
      </c>
      <c r="E8" s="95">
        <f>IF(ISNUMBER(Miljødeklarationer!S10),Miljødeklarationer!S10,0)</f>
        <v>0.31001455988927062</v>
      </c>
      <c r="F8" s="95">
        <f>IF(ISNUMBER(Miljødeklarationer!R10),Miljødeklarationer!R10,0)</f>
        <v>0.24862745996530364</v>
      </c>
      <c r="G8" s="95">
        <f>IF(ISNUMBER(Miljødeklarationer!Q10),Miljødeklarationer!Q10,0)</f>
        <v>0.1754252409249405</v>
      </c>
      <c r="H8" s="95">
        <f>IF(ISNUMBER(Miljødeklarationer!P10),Miljødeklarationer!P10,0)</f>
        <v>0.1375006722372015</v>
      </c>
      <c r="I8" s="95">
        <f>IF(ISNUMBER(Miljødeklarationer!N10),Miljødeklarationer!N10,0)</f>
        <v>7.3001479907580311E-2</v>
      </c>
      <c r="J8" s="95">
        <f>IF(ISNUMBER(Miljødeklarationer!M10),Miljødeklarationer!M10,0)</f>
        <v>5.6237431706425783E-2</v>
      </c>
      <c r="K8" s="95">
        <f>IF(ISNUMBER(Miljødeklarationer!L10),Miljødeklarationer!L10,0)</f>
        <v>5.4168667388983932E-2</v>
      </c>
      <c r="L8" s="95">
        <f>IF(ISNUMBER(Miljødeklarationer!K10),Miljødeklarationer!K10,0)</f>
        <v>6.2935861373303287E-2</v>
      </c>
      <c r="M8" s="95">
        <f>IF(ISNUMBER(Miljødeklarationer!J10),Miljødeklarationer!J10,0)</f>
        <v>4.6868684960492984E-2</v>
      </c>
      <c r="N8" s="95">
        <f>IF(ISNUMBER(Miljødeklarationer!I10),Miljødeklarationer!I10,0)</f>
        <v>3.9616127516899691E-2</v>
      </c>
      <c r="O8" s="95">
        <f>IF(ISNUMBER(Miljødeklarationer!H10),Miljødeklarationer!H10,0)</f>
        <v>4.0306562984170062E-2</v>
      </c>
      <c r="P8" s="95">
        <v>3.4445141833088819E-2</v>
      </c>
      <c r="Q8">
        <v>3.9201027462787301E-2</v>
      </c>
      <c r="R8" s="65">
        <v>3.0802860899676623E-2</v>
      </c>
    </row>
    <row r="9" spans="2:19" ht="14.7">
      <c r="B9" s="2" t="s">
        <v>6</v>
      </c>
      <c r="C9" s="95">
        <f>IF(ISNUMBER(Miljødeklarationer!U11),Miljødeklarationer!U11,0)</f>
        <v>0.84722506224228566</v>
      </c>
      <c r="D9" s="95">
        <f>IF(ISNUMBER(Miljødeklarationer!T11),Miljødeklarationer!T11,0)</f>
        <v>0.77763618313811889</v>
      </c>
      <c r="E9" s="95">
        <f>IF(ISNUMBER(Miljødeklarationer!S11),Miljødeklarationer!S11,0)</f>
        <v>0.73870873702664386</v>
      </c>
      <c r="F9" s="95">
        <f>IF(ISNUMBER(Miljødeklarationer!R11),Miljødeklarationer!R11,0)</f>
        <v>0.58051178983965013</v>
      </c>
      <c r="G9" s="95">
        <f>IF(ISNUMBER(Miljødeklarationer!Q11),Miljødeklarationer!Q11,0)</f>
        <v>0.46540272136936328</v>
      </c>
      <c r="H9" s="95">
        <f>IF(ISNUMBER(Miljødeklarationer!P11),Miljødeklarationer!P11,0)</f>
        <v>0.4159005813191714</v>
      </c>
      <c r="I9" s="95">
        <f>IF(ISNUMBER(Miljødeklarationer!N11),Miljødeklarationer!N11,0)</f>
        <v>0.31551416483651767</v>
      </c>
      <c r="J9" s="95">
        <f>IF(ISNUMBER(Miljødeklarationer!M11),Miljødeklarationer!M11,0)</f>
        <v>0.27052936271477906</v>
      </c>
      <c r="K9" s="95">
        <f>IF(ISNUMBER(Miljødeklarationer!L11),Miljødeklarationer!L11,0)</f>
        <v>0.23565674298864775</v>
      </c>
      <c r="L9" s="95">
        <f>IF(ISNUMBER(Miljødeklarationer!K11),Miljødeklarationer!K11,0)</f>
        <v>0.23981739501710622</v>
      </c>
      <c r="M9" s="95">
        <f>IF(ISNUMBER(Miljødeklarationer!J11),Miljødeklarationer!J11,0)</f>
        <v>0.18716692215676498</v>
      </c>
      <c r="N9" s="95">
        <f>IF(ISNUMBER(Miljødeklarationer!I11),Miljødeklarationer!I11,0)</f>
        <v>0.15197120088316893</v>
      </c>
      <c r="O9" s="95">
        <f>IF(ISNUMBER(Miljødeklarationer!H11),Miljødeklarationer!H11,0)</f>
        <v>0.16953631718395931</v>
      </c>
      <c r="P9" s="95">
        <v>0.16545021713955571</v>
      </c>
      <c r="Q9">
        <v>0.21238228838107381</v>
      </c>
      <c r="R9" s="65">
        <v>0.20984261270863283</v>
      </c>
    </row>
    <row r="10" spans="2:19">
      <c r="B10" s="2" t="s">
        <v>7</v>
      </c>
      <c r="C10" s="95">
        <f>IF(ISNUMBER(Miljødeklarationer!U12),Miljødeklarationer!U12,0)</f>
        <v>0.1729785177197242</v>
      </c>
      <c r="D10" s="95">
        <f>IF(ISNUMBER(Miljødeklarationer!T12),Miljødeklarationer!T12,0)</f>
        <v>0.18259042499015171</v>
      </c>
      <c r="E10" s="95">
        <f>IF(ISNUMBER(Miljødeklarationer!S12),Miljødeklarationer!S12,0)</f>
        <v>0.1534705599866025</v>
      </c>
      <c r="F10" s="95">
        <f>IF(ISNUMBER(Miljødeklarationer!R12),Miljødeklarationer!R12,0)</f>
        <v>0.14475697343462707</v>
      </c>
      <c r="G10" s="95">
        <f>IF(ISNUMBER(Miljødeklarationer!Q12),Miljødeklarationer!Q12,0)</f>
        <v>0.15129414043085357</v>
      </c>
      <c r="H10" s="95">
        <f>IF(ISNUMBER(Miljødeklarationer!P12),Miljødeklarationer!P12,0)</f>
        <v>0.16439357801219523</v>
      </c>
      <c r="I10" s="95">
        <f>IF(ISNUMBER(Miljødeklarationer!N12),Miljødeklarationer!N12,0)</f>
        <v>0.14909039096058108</v>
      </c>
      <c r="J10" s="95">
        <f>IF(ISNUMBER(Miljødeklarationer!M12),Miljødeklarationer!M12,0)</f>
        <v>0.14595350117074732</v>
      </c>
      <c r="K10" s="95">
        <f>IF(ISNUMBER(Miljødeklarationer!L12),Miljødeklarationer!L12,0)</f>
        <v>0.15514779169929449</v>
      </c>
      <c r="L10" s="95">
        <f>IF(ISNUMBER(Miljødeklarationer!K12),Miljødeklarationer!K12,0)</f>
        <v>0.14175138296962117</v>
      </c>
      <c r="M10" s="95">
        <f>IF(ISNUMBER(Miljødeklarationer!J12),Miljødeklarationer!J12,0)</f>
        <v>0.13261383358437029</v>
      </c>
      <c r="N10" s="95">
        <f>IF(ISNUMBER(Miljødeklarationer!I12),Miljødeklarationer!I12,0)</f>
        <v>0.105010129319383</v>
      </c>
      <c r="O10" s="95">
        <f>IF(ISNUMBER(Miljødeklarationer!H12),Miljødeklarationer!H12,0)</f>
        <v>0.12310419770696325</v>
      </c>
      <c r="P10" s="95">
        <v>0.14211934348703373</v>
      </c>
      <c r="Q10">
        <v>0.13623773902854422</v>
      </c>
      <c r="R10" s="65">
        <v>0.14030103422248491</v>
      </c>
    </row>
    <row r="11" spans="2:19">
      <c r="B11" s="2" t="s">
        <v>8</v>
      </c>
      <c r="C11" s="95">
        <f>IF(ISNUMBER(Miljødeklarationer!U13),Miljødeklarationer!U13,0)</f>
        <v>5.6555672470650187E-2</v>
      </c>
      <c r="D11" s="95">
        <f>IF(ISNUMBER(Miljødeklarationer!T13),Miljødeklarationer!T13,0)</f>
        <v>5.1187560681878609E-2</v>
      </c>
      <c r="E11" s="95">
        <f>IF(ISNUMBER(Miljødeklarationer!S13),Miljødeklarationer!S13,0)</f>
        <v>4.4806091215561707E-2</v>
      </c>
      <c r="F11" s="95">
        <f>IF(ISNUMBER(Miljødeklarationer!R13),Miljødeklarationer!R13,0)</f>
        <v>3.7095404065106204E-2</v>
      </c>
      <c r="G11" s="95">
        <f>IF(ISNUMBER(Miljødeklarationer!Q13),Miljødeklarationer!Q13,0)</f>
        <v>3.6448204943604956E-2</v>
      </c>
      <c r="H11" s="95">
        <f>IF(ISNUMBER(Miljødeklarationer!P13),Miljødeklarationer!P13,0)</f>
        <v>3.3394232095801876E-2</v>
      </c>
      <c r="I11" s="95">
        <f>IF(ISNUMBER(Miljødeklarationer!N13),Miljødeklarationer!N13,0)</f>
        <v>4.3203934594493669E-2</v>
      </c>
      <c r="J11" s="95">
        <f>IF(ISNUMBER(Miljødeklarationer!M13),Miljødeklarationer!M13,0)</f>
        <v>3.6990592067782505E-2</v>
      </c>
      <c r="K11" s="95">
        <f>IF(ISNUMBER(Miljødeklarationer!L13),Miljødeklarationer!L13,0)</f>
        <v>2.895928682592246E-2</v>
      </c>
      <c r="L11" s="95">
        <f>IF(ISNUMBER(Miljødeklarationer!K13),Miljødeklarationer!K13,0)</f>
        <v>2.4544810196891378E-2</v>
      </c>
      <c r="M11" s="95">
        <f>IF(ISNUMBER(Miljødeklarationer!J13),Miljødeklarationer!J13,0)</f>
        <v>1.8337827908248148E-2</v>
      </c>
      <c r="N11" s="95">
        <f>IF(ISNUMBER(Miljødeklarationer!I13),Miljødeklarationer!I13,0)</f>
        <v>1.373378164068333E-2</v>
      </c>
      <c r="O11" s="95">
        <f>IF(ISNUMBER(Miljødeklarationer!H13),Miljødeklarationer!H13,0)</f>
        <v>1.7429491750789748E-2</v>
      </c>
      <c r="P11" s="95">
        <v>1.7515722485262768E-2</v>
      </c>
      <c r="Q11">
        <v>1.6164099285538462E-2</v>
      </c>
      <c r="R11" s="65">
        <v>2.0316684715852122E-2</v>
      </c>
    </row>
    <row r="12" spans="2:19" ht="12.6" thickBot="1">
      <c r="B12" s="2" t="s">
        <v>9</v>
      </c>
      <c r="C12" s="95">
        <f>IF(ISNUMBER(Miljødeklarationer!U14),Miljødeklarationer!U14,0)</f>
        <v>2.6054037467125753E-2</v>
      </c>
      <c r="D12" s="95">
        <f>IF(ISNUMBER(Miljødeklarationer!T14),Miljødeklarationer!T14,0)</f>
        <v>1.8794239594703468E-2</v>
      </c>
      <c r="E12" s="95">
        <f>IF(ISNUMBER(Miljødeklarationer!S14),Miljødeklarationer!S14,0)</f>
        <v>1.7101730332126811E-2</v>
      </c>
      <c r="F12" s="95">
        <f>IF(ISNUMBER(Miljødeklarationer!R14),Miljødeklarationer!R14,0)</f>
        <v>2.0220204999144613E-2</v>
      </c>
      <c r="G12" s="95">
        <f>IF(ISNUMBER(Miljødeklarationer!Q14),Miljødeklarationer!Q14,0)</f>
        <v>9.9343620347398295E-3</v>
      </c>
      <c r="H12" s="95">
        <f>IF(ISNUMBER(Miljødeklarationer!P14),Miljødeklarationer!P14,0)</f>
        <v>1.0417211140113415E-2</v>
      </c>
      <c r="I12" s="95">
        <f>IF(ISNUMBER(Miljødeklarationer!N14),Miljødeklarationer!N14,0)</f>
        <v>9.8451305155819024E-3</v>
      </c>
      <c r="J12" s="95">
        <f>IF(ISNUMBER(Miljødeklarationer!M14),Miljødeklarationer!M14,0)</f>
        <v>9.5769687775639177E-3</v>
      </c>
      <c r="K12" s="95">
        <f>IF(ISNUMBER(Miljødeklarationer!L14),Miljødeklarationer!L14,0)</f>
        <v>8.5471342945638157E-3</v>
      </c>
      <c r="L12" s="95">
        <f>IF(ISNUMBER(Miljødeklarationer!K14),Miljødeklarationer!K14,0)</f>
        <v>1.4091457399933732E-2</v>
      </c>
      <c r="M12" s="95">
        <f>IF(ISNUMBER(Miljødeklarationer!J14),Miljødeklarationer!J14,0)</f>
        <v>9.1910707938816696E-3</v>
      </c>
      <c r="N12" s="95">
        <f>IF(ISNUMBER(Miljødeklarationer!I14),Miljødeklarationer!I14,0)</f>
        <v>5.0304151759700934E-3</v>
      </c>
      <c r="O12" s="95">
        <f>IF(ISNUMBER(Miljødeklarationer!H14),Miljødeklarationer!H14,0)</f>
        <v>6.487401732219393E-3</v>
      </c>
      <c r="P12" s="95">
        <v>5.5723383115866892E-3</v>
      </c>
      <c r="Q12">
        <v>1.4055294231654518E-2</v>
      </c>
      <c r="R12" s="65">
        <v>1.2780885432428902E-2</v>
      </c>
    </row>
    <row r="13" spans="2:19" ht="12.6" thickBot="1">
      <c r="B13" s="2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R13" s="129"/>
    </row>
    <row r="14" spans="2:19">
      <c r="B14" s="5" t="s">
        <v>11</v>
      </c>
      <c r="C14" s="95">
        <f>IF(ISNUMBER(Miljødeklarationer!U16),Miljødeklarationer!U16,0)</f>
        <v>17.442549029857137</v>
      </c>
      <c r="D14" s="95">
        <f>IF(ISNUMBER(Miljødeklarationer!T16),Miljødeklarationer!T16,0)</f>
        <v>16.168578563349534</v>
      </c>
      <c r="E14" s="95">
        <f>IF(ISNUMBER(Miljødeklarationer!S16),Miljødeklarationer!S16,0)</f>
        <v>18.982351000064366</v>
      </c>
      <c r="F14" s="95">
        <f>IF(ISNUMBER(Miljødeklarationer!R16),Miljødeklarationer!R16,0)</f>
        <v>19.426042397981618</v>
      </c>
      <c r="G14" s="95">
        <f>IF(ISNUMBER(Miljødeklarationer!Q16),Miljødeklarationer!Q16,0)</f>
        <v>16.200180744650382</v>
      </c>
      <c r="H14" s="95">
        <f>IF(ISNUMBER(Miljødeklarationer!P16),Miljødeklarationer!P16,0)</f>
        <v>13.450643217857653</v>
      </c>
      <c r="I14" s="95">
        <f>IF(ISNUMBER(Miljødeklarationer!N16),Miljødeklarationer!N16,0)</f>
        <v>12.725067965075965</v>
      </c>
      <c r="J14" s="95">
        <f>IF(ISNUMBER(Miljødeklarationer!M16),Miljødeklarationer!M16,0)</f>
        <v>12.619767528003262</v>
      </c>
      <c r="K14" s="95">
        <f>IF(ISNUMBER(Miljødeklarationer!L16),Miljødeklarationer!L16,0)</f>
        <v>9.0943544074056177</v>
      </c>
      <c r="L14" s="95">
        <f>IF(ISNUMBER(Miljødeklarationer!K16),Miljødeklarationer!K16,0)</f>
        <v>11.588156353566676</v>
      </c>
      <c r="M14" s="95">
        <f>IF(ISNUMBER(Miljødeklarationer!J16),Miljødeklarationer!J16,0)</f>
        <v>9.9800012594286525</v>
      </c>
      <c r="N14" s="95">
        <f>IF(ISNUMBER(Miljødeklarationer!I16),Miljødeklarationer!I16,0)</f>
        <v>6.4676796104698608</v>
      </c>
      <c r="O14" s="95">
        <f>IF(ISNUMBER(Miljødeklarationer!H16),Miljødeklarationer!H16,0)</f>
        <v>8.6445666994269352</v>
      </c>
      <c r="P14" s="95">
        <v>6.0098748178815216</v>
      </c>
      <c r="Q14">
        <v>7.1665678815670333</v>
      </c>
      <c r="R14" s="125">
        <v>4.2630716278984302</v>
      </c>
    </row>
    <row r="15" spans="2:19">
      <c r="B15" s="5" t="s">
        <v>12</v>
      </c>
      <c r="C15" s="95">
        <f>IF(ISNUMBER(Miljødeklarationer!U17),Miljødeklarationer!U17,0)</f>
        <v>3.0904709773559604</v>
      </c>
      <c r="D15" s="95">
        <f>IF(ISNUMBER(Miljødeklarationer!T17),Miljødeklarationer!T17,0)</f>
        <v>1.8042528939777884</v>
      </c>
      <c r="E15" s="95">
        <f>IF(ISNUMBER(Miljødeklarationer!S17),Miljødeklarationer!S17,0)</f>
        <v>2.8066846419874127</v>
      </c>
      <c r="F15" s="95">
        <f>IF(ISNUMBER(Miljødeklarationer!R17),Miljødeklarationer!R17,0)</f>
        <v>2.6097415313003633</v>
      </c>
      <c r="G15" s="95">
        <f>IF(ISNUMBER(Miljødeklarationer!Q17),Miljødeklarationer!Q17,0)</f>
        <v>2.0185790010662821</v>
      </c>
      <c r="H15" s="95">
        <f>IF(ISNUMBER(Miljødeklarationer!P17),Miljødeklarationer!P17,0)</f>
        <v>2.5783517088360295</v>
      </c>
      <c r="I15" s="95">
        <f>IF(ISNUMBER(Miljødeklarationer!N17),Miljødeklarationer!N17,0)</f>
        <v>1.7676142253570768</v>
      </c>
      <c r="J15" s="95">
        <f>IF(ISNUMBER(Miljødeklarationer!M17),Miljødeklarationer!M17,0)</f>
        <v>1.2797110237593188</v>
      </c>
      <c r="K15" s="95">
        <f>IF(ISNUMBER(Miljødeklarationer!L17),Miljødeklarationer!L17,0)</f>
        <v>1.2193494173254837</v>
      </c>
      <c r="L15" s="95">
        <f>IF(ISNUMBER(Miljødeklarationer!K17),Miljødeklarationer!K17,0)</f>
        <v>3.6508320292583321</v>
      </c>
      <c r="M15" s="95">
        <f>IF(ISNUMBER(Miljødeklarationer!J17),Miljødeklarationer!J17,0)</f>
        <v>1.6612783638754156</v>
      </c>
      <c r="N15" s="95">
        <f>IF(ISNUMBER(Miljødeklarationer!I17),Miljødeklarationer!I17,0)</f>
        <v>1.0643657873902364</v>
      </c>
      <c r="O15" s="95">
        <f>IF(ISNUMBER(Miljødeklarationer!H17),Miljødeklarationer!H17,0)</f>
        <v>1.3686142283874747</v>
      </c>
      <c r="P15" s="95">
        <v>0.96425858063759529</v>
      </c>
      <c r="Q15">
        <v>1.2334719902897231</v>
      </c>
      <c r="R15" s="125">
        <v>0.73373747831740888</v>
      </c>
    </row>
    <row r="16" spans="2:19">
      <c r="B16" s="5" t="s">
        <v>13</v>
      </c>
      <c r="C16" s="95">
        <f>IF(ISNUMBER(Miljødeklarationer!U18),Miljødeklarationer!U18,0)</f>
        <v>8.0273373342866705</v>
      </c>
      <c r="D16" s="95">
        <f>IF(ISNUMBER(Miljødeklarationer!T18),Miljødeklarationer!T18,0)</f>
        <v>6.8612053253686902</v>
      </c>
      <c r="E16" s="95">
        <f>IF(ISNUMBER(Miljødeklarationer!S18),Miljødeklarationer!S18,0)</f>
        <v>8.9248747869381653</v>
      </c>
      <c r="F16" s="95">
        <f>IF(ISNUMBER(Miljødeklarationer!R18),Miljødeklarationer!R18,0)</f>
        <v>6.9144401605327488</v>
      </c>
      <c r="G16" s="95">
        <f>IF(ISNUMBER(Miljødeklarationer!Q18),Miljødeklarationer!Q18,0)</f>
        <v>4.9177354971975848</v>
      </c>
      <c r="H16" s="95">
        <f>IF(ISNUMBER(Miljødeklarationer!P18),Miljødeklarationer!P18,0)</f>
        <v>5.0552892237308589</v>
      </c>
      <c r="I16" s="95">
        <f>IF(ISNUMBER(Miljødeklarationer!N18),Miljødeklarationer!N18,0)</f>
        <v>5.0424748511561823</v>
      </c>
      <c r="J16" s="95">
        <f>IF(ISNUMBER(Miljødeklarationer!M18),Miljødeklarationer!M18,0)</f>
        <v>4.9261385009926331</v>
      </c>
      <c r="K16" s="95">
        <f>IF(ISNUMBER(Miljødeklarationer!L18),Miljødeklarationer!L18,0)</f>
        <v>3.983219143004209</v>
      </c>
      <c r="L16" s="95">
        <f>IF(ISNUMBER(Miljødeklarationer!K18),Miljødeklarationer!K18,0)</f>
        <v>5.2060140576604912</v>
      </c>
      <c r="M16" s="95">
        <f>IF(ISNUMBER(Miljødeklarationer!J18),Miljødeklarationer!J18,0)</f>
        <v>3.9606146336680559</v>
      </c>
      <c r="N16" s="95">
        <f>IF(ISNUMBER(Miljødeklarationer!I18),Miljødeklarationer!I18,0)</f>
        <v>2.580545373820343</v>
      </c>
      <c r="O16" s="95">
        <f>IF(ISNUMBER(Miljødeklarationer!H18),Miljødeklarationer!H18,0)</f>
        <v>3.4429527201934933</v>
      </c>
      <c r="P16" s="95">
        <v>2.3591038554525579</v>
      </c>
      <c r="Q16">
        <v>2.60559005700736</v>
      </c>
      <c r="R16" s="125">
        <v>1.5499493243526652</v>
      </c>
    </row>
    <row r="17" spans="2:19">
      <c r="B17" s="5" t="s">
        <v>14</v>
      </c>
      <c r="C17" s="95">
        <f>IF(ISNUMBER(Miljødeklarationer!U19),Miljødeklarationer!U19,0)</f>
        <v>8.007683532346892</v>
      </c>
      <c r="D17" s="95">
        <f>IF(ISNUMBER(Miljødeklarationer!T19),Miljødeklarationer!T19,0)</f>
        <v>8.340017738967763</v>
      </c>
      <c r="E17" s="95">
        <f>IF(ISNUMBER(Miljødeklarationer!S19),Miljødeklarationer!S19,0)</f>
        <v>7.5093927696000202</v>
      </c>
      <c r="F17" s="95">
        <f>IF(ISNUMBER(Miljødeklarationer!R19),Miljødeklarationer!R19,0)</f>
        <v>7.5808178362415468</v>
      </c>
      <c r="G17" s="95">
        <f>IF(ISNUMBER(Miljødeklarationer!Q19),Miljødeklarationer!Q19,0)</f>
        <v>8.399873619090533</v>
      </c>
      <c r="H17" s="95">
        <f>IF(ISNUMBER(Miljødeklarationer!P19),Miljødeklarationer!P19,0)</f>
        <v>10.984098096449683</v>
      </c>
      <c r="I17" s="95">
        <f>IF(ISNUMBER(Miljødeklarationer!N19),Miljødeklarationer!N19,0)</f>
        <v>6.7349121884229932</v>
      </c>
      <c r="J17" s="95">
        <f>IF(ISNUMBER(Miljødeklarationer!M19),Miljødeklarationer!M19,0)</f>
        <v>7.1403835806592779</v>
      </c>
      <c r="K17" s="95">
        <f>IF(ISNUMBER(Miljødeklarationer!L19),Miljødeklarationer!L19,0)</f>
        <v>7.9078731641676265</v>
      </c>
      <c r="L17" s="95">
        <f>IF(ISNUMBER(Miljødeklarationer!K19),Miljødeklarationer!K19,0)</f>
        <v>7.4160233337649766</v>
      </c>
      <c r="M17" s="95">
        <f>IF(ISNUMBER(Miljødeklarationer!J19),Miljødeklarationer!J19,0)</f>
        <v>8.0273097932074347</v>
      </c>
      <c r="N17" s="95">
        <f>IF(ISNUMBER(Miljødeklarationer!I19),Miljødeklarationer!I19,0)</f>
        <v>8.1274558478701397</v>
      </c>
      <c r="O17" s="95">
        <f>IF(ISNUMBER(Miljødeklarationer!H19),Miljødeklarationer!H19,0)</f>
        <v>7.4914266549692838</v>
      </c>
      <c r="P17" s="95">
        <v>7.2088223097950417</v>
      </c>
      <c r="Q17">
        <v>7.0873363870776931</v>
      </c>
      <c r="R17" s="125">
        <v>7.6220152403064221</v>
      </c>
    </row>
    <row r="18" spans="2:19">
      <c r="B18" s="5" t="s">
        <v>15</v>
      </c>
      <c r="C18" s="95">
        <f>IF(ISNUMBER(Miljødeklarationer!U20),Miljødeklarationer!U20,0)</f>
        <v>1.4896435061969426</v>
      </c>
      <c r="D18" s="95">
        <f>IF(ISNUMBER(Miljødeklarationer!T20),Miljødeklarationer!T20,0)</f>
        <v>1.4183634861046366</v>
      </c>
      <c r="E18" s="95">
        <f>IF(ISNUMBER(Miljødeklarationer!S20),Miljødeklarationer!S20,0)</f>
        <v>1.5464886524454331</v>
      </c>
      <c r="F18" s="95">
        <f>IF(ISNUMBER(Miljødeklarationer!R20),Miljødeklarationer!R20,0)</f>
        <v>1.4819062623080175</v>
      </c>
      <c r="G18" s="95">
        <f>IF(ISNUMBER(Miljødeklarationer!Q20),Miljødeklarationer!Q20,0)</f>
        <v>1.4876282634467639</v>
      </c>
      <c r="H18" s="95">
        <f>IF(ISNUMBER(Miljødeklarationer!P20),Miljødeklarationer!P20,0)</f>
        <v>1.3723478416891961</v>
      </c>
      <c r="I18" s="95">
        <f>IF(ISNUMBER(Miljødeklarationer!N20),Miljødeklarationer!N20,0)</f>
        <v>1.0865883356882773</v>
      </c>
      <c r="J18" s="95">
        <f>IF(ISNUMBER(Miljødeklarationer!M20),Miljødeklarationer!M20,0)</f>
        <v>1.2119790354544842</v>
      </c>
      <c r="K18" s="95">
        <f>IF(ISNUMBER(Miljødeklarationer!L20),Miljødeklarationer!L20,0)</f>
        <v>1.2999792787300215</v>
      </c>
      <c r="L18" s="95">
        <f>IF(ISNUMBER(Miljødeklarationer!K20),Miljødeklarationer!K20,0)</f>
        <v>1.2016295538982253</v>
      </c>
      <c r="M18" s="95">
        <f>IF(ISNUMBER(Miljødeklarationer!J20),Miljødeklarationer!J20,0)</f>
        <v>1.2840517946091878</v>
      </c>
      <c r="N18" s="95">
        <f>IF(ISNUMBER(Miljødeklarationer!I20),Miljødeklarationer!I20,0)</f>
        <v>1.3377236485787687</v>
      </c>
      <c r="O18" s="95">
        <f>IF(ISNUMBER(Miljødeklarationer!H20),Miljødeklarationer!H20,0)</f>
        <v>1.207900073078314</v>
      </c>
      <c r="P18" s="95">
        <v>1.1288686013608487</v>
      </c>
      <c r="Q18">
        <v>1.0735520572390678</v>
      </c>
      <c r="R18" s="125">
        <v>1.1545423689015035</v>
      </c>
    </row>
    <row r="19" spans="2:19">
      <c r="B19" s="5" t="s">
        <v>16</v>
      </c>
      <c r="C19" s="95">
        <f>IF(ISNUMBER(Miljødeklarationer!U21),Miljødeklarationer!U21,0)</f>
        <v>0.86813657437657488</v>
      </c>
      <c r="D19" s="95">
        <f>IF(ISNUMBER(Miljødeklarationer!T21),Miljødeklarationer!T21,0)</f>
        <v>0.9592119046125962</v>
      </c>
      <c r="E19" s="95">
        <f>IF(ISNUMBER(Miljødeklarationer!S21),Miljødeklarationer!S21,0)</f>
        <v>0.90197709444149976</v>
      </c>
      <c r="F19" s="95">
        <f>IF(ISNUMBER(Miljødeklarationer!R21),Miljødeklarationer!R21,0)</f>
        <v>2.184702554023163</v>
      </c>
      <c r="G19" s="95">
        <f>IF(ISNUMBER(Miljødeklarationer!Q21),Miljødeklarationer!Q21,0)</f>
        <v>1.1638814147979024</v>
      </c>
      <c r="H19" s="95">
        <f>IF(ISNUMBER(Miljødeklarationer!P21),Miljødeklarationer!P21,0)</f>
        <v>2.0869453422599751</v>
      </c>
      <c r="I19" s="95">
        <f>IF(ISNUMBER(Miljødeklarationer!N21),Miljødeklarationer!N21,0)</f>
        <v>0.95380338342714821</v>
      </c>
      <c r="J19" s="95">
        <f>IF(ISNUMBER(Miljødeklarationer!M21),Miljødeklarationer!M21,0)</f>
        <v>1.1010412036996806</v>
      </c>
      <c r="K19" s="95">
        <f>IF(ISNUMBER(Miljødeklarationer!L21),Miljødeklarationer!L21,0)</f>
        <v>0.97688128050428635</v>
      </c>
      <c r="L19" s="95">
        <f>IF(ISNUMBER(Miljødeklarationer!K21),Miljødeklarationer!K21,0)</f>
        <v>0.86959774950435298</v>
      </c>
      <c r="M19" s="95">
        <f>IF(ISNUMBER(Miljødeklarationer!J21),Miljødeklarationer!J21,0)</f>
        <v>1.1855727695667708</v>
      </c>
      <c r="N19" s="95">
        <f>IF(ISNUMBER(Miljødeklarationer!I21),Miljødeklarationer!I21,0)</f>
        <v>0.93453496634413724</v>
      </c>
      <c r="O19" s="95">
        <f>IF(ISNUMBER(Miljødeklarationer!H21),Miljødeklarationer!H21,0)</f>
        <v>1.1065051335706091</v>
      </c>
      <c r="P19" s="95">
        <v>1.3645614012985572</v>
      </c>
      <c r="Q19">
        <v>1.1851005012876841</v>
      </c>
      <c r="R19" s="125">
        <v>1.2384366133179758</v>
      </c>
    </row>
    <row r="20" spans="2:19">
      <c r="B20" s="2" t="s">
        <v>17</v>
      </c>
      <c r="C20" s="95">
        <f>IF(ISNUMBER(Miljødeklarationer!U22),Miljødeklarationer!U22,0)</f>
        <v>0</v>
      </c>
      <c r="D20" s="95">
        <f>IF(ISNUMBER(Miljødeklarationer!T22),Miljødeklarationer!T22,0)</f>
        <v>0</v>
      </c>
      <c r="E20" s="95">
        <f>IF(ISNUMBER(Miljødeklarationer!S22),Miljødeklarationer!S22,0)</f>
        <v>0</v>
      </c>
      <c r="F20" s="95">
        <f>IF(ISNUMBER(Miljødeklarationer!R22),Miljødeklarationer!R22,0)</f>
        <v>0.11959657892057887</v>
      </c>
      <c r="G20" s="95">
        <f>IF(ISNUMBER(Miljødeklarationer!Q22),Miljødeklarationer!Q22,0)</f>
        <v>0.13771587039571712</v>
      </c>
      <c r="H20" s="95">
        <f>IF(ISNUMBER(Miljødeklarationer!P22),Miljødeklarationer!P22,0)</f>
        <v>0.25978927945266317</v>
      </c>
      <c r="I20" s="95">
        <f>IF(ISNUMBER(Miljødeklarationer!N22),Miljødeklarationer!N22,0)</f>
        <v>0.12191264725432929</v>
      </c>
      <c r="J20" s="95">
        <f>IF(ISNUMBER(Miljødeklarationer!M22),Miljødeklarationer!M22,0)</f>
        <v>0.12309314099689807</v>
      </c>
      <c r="K20" s="95">
        <f>IF(ISNUMBER(Miljødeklarationer!L22),Miljødeklarationer!L22,0)</f>
        <v>0.1904526532153597</v>
      </c>
      <c r="L20" s="95">
        <f>IF(ISNUMBER(Miljødeklarationer!K22),Miljødeklarationer!K22,0)</f>
        <v>4.7215294012462293E-2</v>
      </c>
      <c r="M20" s="95">
        <f>IF(ISNUMBER(Miljødeklarationer!J22),Miljødeklarationer!J22,0)</f>
        <v>6.4588616508524696E-2</v>
      </c>
      <c r="N20" s="95">
        <f>IF(ISNUMBER(Miljødeklarationer!I22),Miljødeklarationer!I22,0)</f>
        <v>0.10806582971834104</v>
      </c>
      <c r="O20" s="95">
        <f>IF(ISNUMBER(Miljødeklarationer!H22),Miljødeklarationer!H22,0)</f>
        <v>5.5436861836969178E-2</v>
      </c>
      <c r="P20" s="95">
        <v>9.6986669392706518E-2</v>
      </c>
      <c r="Q20">
        <v>9.2958848299252439E-2</v>
      </c>
      <c r="R20" s="125">
        <v>0.113818394182093</v>
      </c>
    </row>
    <row r="21" spans="2:19">
      <c r="B21" s="2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</row>
    <row r="22" spans="2:19">
      <c r="B22" s="5" t="s">
        <v>19</v>
      </c>
      <c r="C22" s="95">
        <f>IF(ISNUMBER(Miljødeklarationer!U24),Miljødeklarationer!U24,0)</f>
        <v>154.69737348588964</v>
      </c>
      <c r="D22" s="95">
        <f>IF(ISNUMBER(Miljødeklarationer!T24),Miljødeklarationer!T24,0)</f>
        <v>136.8936909274332</v>
      </c>
      <c r="E22" s="95">
        <f>IF(ISNUMBER(Miljødeklarationer!S24),Miljødeklarationer!S24,0)</f>
        <v>196.94831708584178</v>
      </c>
      <c r="F22" s="95">
        <f>IF(ISNUMBER(Miljødeklarationer!R24),Miljødeklarationer!R24,0)</f>
        <v>185.96999176673964</v>
      </c>
      <c r="G22" s="95">
        <f>IF(ISNUMBER(Miljødeklarationer!Q24),Miljødeklarationer!Q24,0)</f>
        <v>137.69162249396581</v>
      </c>
      <c r="H22" s="95">
        <f>IF(ISNUMBER(Miljødeklarationer!P24),Miljødeklarationer!P24,0)</f>
        <v>144.63378710688644</v>
      </c>
      <c r="I22" s="95">
        <f>IF(ISNUMBER(Miljødeklarationer!N24),Miljødeklarationer!N24,0)</f>
        <v>137.96401949674768</v>
      </c>
      <c r="J22" s="95">
        <f>IF(ISNUMBER(Miljødeklarationer!M24),Miljødeklarationer!M24,0)</f>
        <v>118.63079140243435</v>
      </c>
      <c r="K22" s="95">
        <f>IF(ISNUMBER(Miljødeklarationer!L24),Miljødeklarationer!L24,0)</f>
        <v>90.528998212740547</v>
      </c>
      <c r="L22" s="95">
        <f>IF(ISNUMBER(Miljødeklarationer!K24),Miljødeklarationer!K24,0)</f>
        <v>123.26883554649559</v>
      </c>
      <c r="M22" s="95">
        <f>IF(ISNUMBER(Miljødeklarationer!J24),Miljødeklarationer!J24,0)</f>
        <v>98.523071075975054</v>
      </c>
      <c r="N22" s="95">
        <f>IF(ISNUMBER(Miljødeklarationer!I24),Miljødeklarationer!I24,0)</f>
        <v>62.6840809700495</v>
      </c>
      <c r="O22" s="95">
        <f>IF(ISNUMBER(Miljødeklarationer!H24),Miljødeklarationer!H24,0)</f>
        <v>78.851133346430913</v>
      </c>
      <c r="P22" s="95">
        <v>54.931709839250559</v>
      </c>
    </row>
    <row r="23" spans="2:19">
      <c r="B23" s="5" t="s">
        <v>20</v>
      </c>
      <c r="C23" s="95">
        <f>IF(ISNUMBER(Miljødeklarationer!U25),Miljødeklarationer!U25,0)</f>
        <v>20.091033770089663</v>
      </c>
      <c r="D23" s="95">
        <f>IF(ISNUMBER(Miljødeklarationer!T25),Miljødeklarationer!T25,0)</f>
        <v>14.279799357932349</v>
      </c>
      <c r="E23" s="95">
        <f>IF(ISNUMBER(Miljødeklarationer!S25),Miljødeklarationer!S25,0)</f>
        <v>12.092134281131141</v>
      </c>
      <c r="F23" s="95">
        <f>IF(ISNUMBER(Miljødeklarationer!R25),Miljødeklarationer!R25,0)</f>
        <v>12.135434196341597</v>
      </c>
      <c r="G23" s="95">
        <f>IF(ISNUMBER(Miljødeklarationer!Q25),Miljødeklarationer!Q25,0)</f>
        <v>9.8977040949785682</v>
      </c>
      <c r="H23" s="95">
        <f>IF(ISNUMBER(Miljødeklarationer!P25),Miljødeklarationer!P25,0)</f>
        <v>10.270853468624331</v>
      </c>
      <c r="I23" s="95">
        <f>IF(ISNUMBER(Miljødeklarationer!N25),Miljødeklarationer!N25,0)</f>
        <v>4.308489120387164</v>
      </c>
      <c r="J23" s="95">
        <f>IF(ISNUMBER(Miljødeklarationer!M25),Miljødeklarationer!M25,0)</f>
        <v>2.5318986582438039</v>
      </c>
      <c r="K23" s="95">
        <f>IF(ISNUMBER(Miljødeklarationer!L25),Miljødeklarationer!L25,0)</f>
        <v>2.1950056932655269</v>
      </c>
      <c r="L23" s="95">
        <f>IF(ISNUMBER(Miljødeklarationer!K25),Miljødeklarationer!K25,0)</f>
        <v>1.464135882883703</v>
      </c>
      <c r="M23" s="95">
        <f>IF(ISNUMBER(Miljødeklarationer!J25),Miljødeklarationer!J25,0)</f>
        <v>1.0794491470265422</v>
      </c>
      <c r="N23" s="95">
        <f>IF(ISNUMBER(Miljødeklarationer!I25),Miljødeklarationer!I25,0)</f>
        <v>1.7064900224007036</v>
      </c>
      <c r="O23" s="95">
        <f>IF(ISNUMBER(Miljødeklarationer!H25),Miljødeklarationer!H25,0)</f>
        <v>1.4937081776992225</v>
      </c>
      <c r="P23" s="95">
        <v>1.5035183210684202</v>
      </c>
    </row>
    <row r="24" spans="2:19">
      <c r="B24" s="5" t="s">
        <v>21</v>
      </c>
      <c r="C24" s="95">
        <f>IF(ISNUMBER(Miljødeklarationer!U26),Miljødeklarationer!U26,0)</f>
        <v>34.262402229603445</v>
      </c>
      <c r="D24" s="95">
        <f>IF(ISNUMBER(Miljødeklarationer!T26),Miljødeklarationer!T26,0)</f>
        <v>28.112565967064384</v>
      </c>
      <c r="E24" s="95">
        <f>IF(ISNUMBER(Miljødeklarationer!S26),Miljødeklarationer!S26,0)</f>
        <v>33.549606838193348</v>
      </c>
      <c r="F24" s="95">
        <f>IF(ISNUMBER(Miljødeklarationer!R26),Miljødeklarationer!R26,0)</f>
        <v>25.439539968185176</v>
      </c>
      <c r="G24" s="95">
        <f>IF(ISNUMBER(Miljødeklarationer!Q26),Miljødeklarationer!Q26,0)</f>
        <v>24.731731775113783</v>
      </c>
      <c r="H24" s="95">
        <f>IF(ISNUMBER(Miljødeklarationer!P26),Miljødeklarationer!P26,0)</f>
        <v>21.58044652712557</v>
      </c>
      <c r="I24" s="95">
        <f>IF(ISNUMBER(Miljødeklarationer!N26),Miljødeklarationer!N26,0)</f>
        <v>25.861529704210206</v>
      </c>
      <c r="J24" s="95">
        <f>IF(ISNUMBER(Miljødeklarationer!M26),Miljødeklarationer!M26,0)</f>
        <v>20.261706392193602</v>
      </c>
      <c r="K24" s="95">
        <f>IF(ISNUMBER(Miljødeklarationer!L26),Miljødeklarationer!L26,0)</f>
        <v>17.738912337502871</v>
      </c>
      <c r="L24" s="95">
        <f>IF(ISNUMBER(Miljødeklarationer!K26),Miljødeklarationer!K26,0)</f>
        <v>13.848457654228651</v>
      </c>
      <c r="M24" s="95">
        <f>IF(ISNUMBER(Miljødeklarationer!J26),Miljødeklarationer!J26,0)</f>
        <v>9.2897698264097173</v>
      </c>
      <c r="N24" s="95">
        <f>IF(ISNUMBER(Miljødeklarationer!I26),Miljødeklarationer!I26,0)</f>
        <v>8.5019235529902879</v>
      </c>
      <c r="O24" s="95">
        <f>IF(ISNUMBER(Miljødeklarationer!H26),Miljødeklarationer!H26,0)</f>
        <v>10.772740401998952</v>
      </c>
      <c r="P24" s="95">
        <v>9.4365831283179755</v>
      </c>
    </row>
    <row r="25" spans="2:19">
      <c r="B25" s="5" t="s">
        <v>22</v>
      </c>
      <c r="C25" s="95">
        <f>IF(ISNUMBER(Miljødeklarationer!U27),Miljødeklarationer!U27,0)</f>
        <v>41.156537506634635</v>
      </c>
      <c r="D25" s="95">
        <f>IF(ISNUMBER(Miljødeklarationer!T27),Miljødeklarationer!T27,0)</f>
        <v>42.369467084189424</v>
      </c>
      <c r="E25" s="95">
        <f>IF(ISNUMBER(Miljødeklarationer!S27),Miljødeklarationer!S27,0)</f>
        <v>27.217901298124811</v>
      </c>
      <c r="F25" s="95">
        <f>IF(ISNUMBER(Miljødeklarationer!R27),Miljødeklarationer!R27,0)</f>
        <v>33.910785758974868</v>
      </c>
      <c r="G25" s="95">
        <f>IF(ISNUMBER(Miljødeklarationer!Q27),Miljødeklarationer!Q27,0)</f>
        <v>38.480015962520547</v>
      </c>
      <c r="H25" s="95">
        <f>IF(ISNUMBER(Miljødeklarationer!P27),Miljødeklarationer!P27,0)</f>
        <v>42.249342641284926</v>
      </c>
      <c r="I25" s="95">
        <f>IF(ISNUMBER(Miljødeklarationer!N27),Miljødeklarationer!N27,0)</f>
        <v>46.362508016980968</v>
      </c>
      <c r="J25" s="95">
        <f>IF(ISNUMBER(Miljødeklarationer!M27),Miljødeklarationer!M27,0)</f>
        <v>45.281247499877381</v>
      </c>
      <c r="K25" s="95">
        <f>IF(ISNUMBER(Miljødeklarationer!L27),Miljødeklarationer!L27,0)</f>
        <v>48.92789309813184</v>
      </c>
      <c r="L25" s="95">
        <f>IF(ISNUMBER(Miljødeklarationer!K27),Miljødeklarationer!K27,0)</f>
        <v>47.82887122272713</v>
      </c>
      <c r="M25" s="95">
        <f>IF(ISNUMBER(Miljødeklarationer!J27),Miljødeklarationer!J27,0)</f>
        <v>44.742384550868749</v>
      </c>
      <c r="N25" s="95">
        <f>IF(ISNUMBER(Miljødeklarationer!I27),Miljødeklarationer!I27,0)</f>
        <v>44.964918068637196</v>
      </c>
      <c r="O25" s="95">
        <f>IF(ISNUMBER(Miljødeklarationer!H27),Miljødeklarationer!H27,0)</f>
        <v>51.745551574232763</v>
      </c>
      <c r="P25" s="95">
        <v>69.037583986847494</v>
      </c>
    </row>
    <row r="26" spans="2:19">
      <c r="B26" s="5" t="s">
        <v>23</v>
      </c>
      <c r="C26" s="95">
        <f>IF(ISNUMBER(Miljødeklarationer!U28),Miljødeklarationer!U28,0)</f>
        <v>34.971320143875396</v>
      </c>
      <c r="D26" s="95">
        <f>IF(ISNUMBER(Miljødeklarationer!T28),Miljødeklarationer!T28,0)</f>
        <v>43.558360784518136</v>
      </c>
      <c r="E26" s="95">
        <f>IF(ISNUMBER(Miljødeklarationer!S28),Miljødeklarationer!S28,0)</f>
        <v>43.209752078657409</v>
      </c>
      <c r="F26" s="95">
        <f>IF(ISNUMBER(Miljødeklarationer!R28),Miljødeklarationer!R28,0)</f>
        <v>43.345883575285626</v>
      </c>
      <c r="G26" s="95">
        <f>IF(ISNUMBER(Miljødeklarationer!Q28),Miljødeklarationer!Q28,0)</f>
        <v>45.485007509268208</v>
      </c>
      <c r="H26" s="95">
        <f>IF(ISNUMBER(Miljødeklarationer!P28),Miljødeklarationer!P28,0)</f>
        <v>45.937951782858583</v>
      </c>
      <c r="I26" s="95">
        <f>IF(ISNUMBER(Miljødeklarationer!N28),Miljødeklarationer!N28,0)</f>
        <v>36.116956352283943</v>
      </c>
      <c r="J26" s="95">
        <f>IF(ISNUMBER(Miljødeklarationer!M28),Miljødeklarationer!M28,0)</f>
        <v>38.334962892289951</v>
      </c>
      <c r="K26" s="95">
        <f>IF(ISNUMBER(Miljødeklarationer!L28),Miljødeklarationer!L28,0)</f>
        <v>45.227610621079073</v>
      </c>
      <c r="L26" s="95">
        <f>IF(ISNUMBER(Miljødeklarationer!K28),Miljødeklarationer!K28,0)</f>
        <v>40.399437810060292</v>
      </c>
      <c r="M26" s="95">
        <f>IF(ISNUMBER(Miljødeklarationer!J28),Miljødeklarationer!J28,0)</f>
        <v>42.47269168306341</v>
      </c>
      <c r="N26" s="95">
        <f>IF(ISNUMBER(Miljødeklarationer!I28),Miljødeklarationer!I28,0)</f>
        <v>44.353510617877312</v>
      </c>
      <c r="O26" s="95">
        <f>IF(ISNUMBER(Miljødeklarationer!H28),Miljødeklarationer!H28,0)</f>
        <v>41.004481993367868</v>
      </c>
      <c r="P26" s="95">
        <v>39.414989174395359</v>
      </c>
    </row>
    <row r="27" spans="2:19">
      <c r="B27" s="5" t="s">
        <v>24</v>
      </c>
      <c r="C27" s="95">
        <f>IF(ISNUMBER(Miljødeklarationer!U29),Miljødeklarationer!U29,0)</f>
        <v>4.8863262730105799</v>
      </c>
      <c r="D27" s="95">
        <f>IF(ISNUMBER(Miljødeklarationer!T29),Miljødeklarationer!T29,0)</f>
        <v>0.33722623716335437</v>
      </c>
      <c r="E27" s="95">
        <f>IF(ISNUMBER(Miljødeklarationer!S29),Miljødeklarationer!S29,0)</f>
        <v>0</v>
      </c>
      <c r="F27" s="95">
        <f>IF(ISNUMBER(Miljødeklarationer!R29),Miljødeklarationer!R29,0)</f>
        <v>7.919773453603568E-2</v>
      </c>
      <c r="G27" s="95">
        <f>IF(ISNUMBER(Miljødeklarationer!Q29),Miljødeklarationer!Q29,0)</f>
        <v>0.21286569207194533</v>
      </c>
      <c r="H27" s="95">
        <f>IF(ISNUMBER(Miljødeklarationer!P29),Miljødeklarationer!P29,0)</f>
        <v>0.19346010172006831</v>
      </c>
      <c r="I27" s="95">
        <f>IF(ISNUMBER(Miljødeklarationer!N29),Miljødeklarationer!N29,0)</f>
        <v>8.5124971240742198E-2</v>
      </c>
      <c r="J27" s="95">
        <f>IF(ISNUMBER(Miljødeklarationer!M29),Miljødeklarationer!M29,0)</f>
        <v>8.4658995706727372E-2</v>
      </c>
      <c r="K27" s="95">
        <f>IF(ISNUMBER(Miljødeklarationer!L29),Miljødeklarationer!L29,0)</f>
        <v>0.13827384411526114</v>
      </c>
      <c r="L27" s="95">
        <f>IF(ISNUMBER(Miljødeklarationer!K29),Miljødeklarationer!K29,0)</f>
        <v>6.4102515958525438E-2</v>
      </c>
      <c r="M27" s="95">
        <f>IF(ISNUMBER(Miljødeklarationer!J29),Miljødeklarationer!J29,0)</f>
        <v>8.7689654529821859E-2</v>
      </c>
      <c r="N27" s="95">
        <f>IF(ISNUMBER(Miljødeklarationer!I29),Miljødeklarationer!I29,0)</f>
        <v>0.12007314413149005</v>
      </c>
      <c r="O27" s="95">
        <f>IF(ISNUMBER(Miljødeklarationer!H29),Miljødeklarationer!H29,0)</f>
        <v>6.1596513152187976E-2</v>
      </c>
      <c r="P27" s="95">
        <v>0.10776296599189611</v>
      </c>
    </row>
    <row r="28" spans="2:19">
      <c r="B28" s="5" t="s">
        <v>25</v>
      </c>
      <c r="C28" s="95">
        <f>IF(ISNUMBER(Miljødeklarationer!U30),Miljødeklarationer!U30,0)</f>
        <v>0</v>
      </c>
      <c r="D28" s="95">
        <f>IF(ISNUMBER(Miljødeklarationer!T30),Miljødeklarationer!T30,0)</f>
        <v>0</v>
      </c>
      <c r="E28" s="95">
        <f>IF(ISNUMBER(Miljødeklarationer!S30),Miljødeklarationer!S30,0)</f>
        <v>0</v>
      </c>
      <c r="F28" s="95">
        <f>IF(ISNUMBER(Miljødeklarationer!R30),Miljødeklarationer!R30,0)</f>
        <v>0</v>
      </c>
      <c r="G28" s="95">
        <f>IF(ISNUMBER(Miljødeklarationer!Q30),Miljødeklarationer!Q30,0)</f>
        <v>0</v>
      </c>
      <c r="H28" s="95">
        <f>IF(ISNUMBER(Miljødeklarationer!P30),Miljødeklarationer!P30,0)</f>
        <v>9.0746938118177116</v>
      </c>
      <c r="I28" s="95">
        <f>IF(ISNUMBER(Miljødeklarationer!N30),Miljødeklarationer!N30,0)</f>
        <v>9.2711853947365253</v>
      </c>
      <c r="J28" s="95">
        <f>IF(ISNUMBER(Miljødeklarationer!M30),Miljødeklarationer!M30,0)</f>
        <v>2.9264290012560181</v>
      </c>
      <c r="K28" s="95">
        <f>IF(ISNUMBER(Miljødeklarationer!L30),Miljødeklarationer!L30,0)</f>
        <v>2.3206489187218846</v>
      </c>
      <c r="L28" s="95">
        <f>IF(ISNUMBER(Miljødeklarationer!K30),Miljødeklarationer!K30,0)</f>
        <v>12.842103113426642</v>
      </c>
      <c r="M28" s="95">
        <f>IF(ISNUMBER(Miljødeklarationer!J30),Miljødeklarationer!J30,0)</f>
        <v>10.43584571762783</v>
      </c>
      <c r="N28" s="95">
        <f>IF(ISNUMBER(Miljødeklarationer!I30),Miljødeklarationer!I30,0)</f>
        <v>1.2624239408333207</v>
      </c>
      <c r="O28" s="95">
        <f>IF(ISNUMBER(Miljødeklarationer!H30),Miljødeklarationer!H30,0)</f>
        <v>4.3710885226232739</v>
      </c>
      <c r="P28" s="95">
        <v>2.7946891642245428</v>
      </c>
    </row>
    <row r="29" spans="2:19">
      <c r="B29" s="2" t="s">
        <v>26</v>
      </c>
      <c r="C29" s="95">
        <f>IF(ISNUMBER(Miljødeklarationer!U31),Miljødeklarationer!U31,0)</f>
        <v>0.14461891570580976</v>
      </c>
      <c r="D29" s="95">
        <f>IF(ISNUMBER(Miljødeklarationer!T31),Miljødeklarationer!T31,0)</f>
        <v>0.52779660002802609</v>
      </c>
      <c r="E29" s="95">
        <f>IF(ISNUMBER(Miljødeklarationer!S31),Miljødeklarationer!S31,0)</f>
        <v>0</v>
      </c>
      <c r="F29" s="95">
        <f>IF(ISNUMBER(Miljødeklarationer!R31),Miljødeklarationer!R31,0)</f>
        <v>0.27489483226610151</v>
      </c>
      <c r="G29" s="95">
        <f>IF(ISNUMBER(Miljødeklarationer!Q31),Miljødeklarationer!Q31,0)</f>
        <v>0.79232287757798836</v>
      </c>
      <c r="H29" s="95">
        <f>IF(ISNUMBER(Miljødeklarationer!P31),Miljødeklarationer!P31,0)</f>
        <v>1.2261689861519032</v>
      </c>
      <c r="I29" s="95">
        <f>IF(ISNUMBER(Miljødeklarationer!N31),Miljødeklarationer!N31,0)</f>
        <v>0.34596277511772444</v>
      </c>
      <c r="J29" s="95">
        <f>IF(ISNUMBER(Miljødeklarationer!M31),Miljødeklarationer!M31,0)</f>
        <v>0.45558890647118611</v>
      </c>
      <c r="K29" s="95">
        <f>IF(ISNUMBER(Miljødeklarationer!L31),Miljødeklarationer!L31,0)</f>
        <v>0.81586825137192576</v>
      </c>
      <c r="L29" s="95">
        <f>IF(ISNUMBER(Miljødeklarationer!K31),Miljødeklarationer!K31,0)</f>
        <v>0.33831694305203258</v>
      </c>
      <c r="M29" s="95">
        <f>IF(ISNUMBER(Miljødeklarationer!J31),Miljødeklarationer!J31,0)</f>
        <v>0.42624902455113772</v>
      </c>
      <c r="N29" s="95">
        <f>IF(ISNUMBER(Miljødeklarationer!I31),Miljødeklarationer!I31,0)</f>
        <v>0</v>
      </c>
      <c r="O29" s="95">
        <f>IF(ISNUMBER(Miljødeklarationer!H31),Miljødeklarationer!H31,0)</f>
        <v>0</v>
      </c>
      <c r="P29" s="95">
        <v>3.0000000000000001E-5</v>
      </c>
    </row>
    <row r="31" spans="2:19">
      <c r="B31" s="5" t="s">
        <v>95</v>
      </c>
      <c r="C31" s="86">
        <v>2004</v>
      </c>
      <c r="D31" s="86">
        <v>2005</v>
      </c>
      <c r="E31" s="86">
        <v>2006</v>
      </c>
      <c r="F31" s="86">
        <v>2007</v>
      </c>
      <c r="G31" s="86">
        <v>2008</v>
      </c>
      <c r="H31" s="86">
        <v>2009</v>
      </c>
      <c r="I31" s="86">
        <v>2010</v>
      </c>
      <c r="J31" s="86">
        <v>2011</v>
      </c>
      <c r="K31" s="86">
        <v>2012</v>
      </c>
      <c r="L31" s="86">
        <v>2013</v>
      </c>
      <c r="M31" s="86">
        <v>2014</v>
      </c>
      <c r="N31" s="86">
        <v>2015</v>
      </c>
      <c r="O31" s="86">
        <v>2016</v>
      </c>
      <c r="P31" s="86">
        <v>2017</v>
      </c>
      <c r="Q31" s="86">
        <v>2018</v>
      </c>
      <c r="R31" s="86">
        <v>2019</v>
      </c>
      <c r="S31" s="86">
        <v>2020</v>
      </c>
    </row>
    <row r="32" spans="2:19" ht="14.7">
      <c r="B32" s="2" t="s">
        <v>1</v>
      </c>
      <c r="C32" s="95">
        <f>IF(ISNUMBER(Miljødeklarationer!AB6),Miljødeklarationer!AB6,0)</f>
        <v>413.84395452758207</v>
      </c>
      <c r="D32" s="95">
        <f>IF(ISNUMBER(Miljødeklarationer!AA6),Miljødeklarationer!AA6,0)</f>
        <v>420.99837092840687</v>
      </c>
      <c r="E32" s="95">
        <f>IF(ISNUMBER(Miljødeklarationer!Z6),Miljødeklarationer!Z6,0)</f>
        <v>459.42739880992411</v>
      </c>
      <c r="F32" s="95">
        <f>IF(ISNUMBER(Miljødeklarationer!Y6),Miljødeklarationer!Y6,0)</f>
        <v>444.65940072191989</v>
      </c>
      <c r="G32" s="95">
        <f>IF(ISNUMBER(Miljødeklarationer!X6),Miljødeklarationer!X6,0)</f>
        <v>449.25537834382158</v>
      </c>
      <c r="H32" s="95">
        <f>IF(ISNUMBER(Miljødeklarationer!W6),Miljødeklarationer!W6,0)</f>
        <v>437.79064686661428</v>
      </c>
      <c r="I32" s="95">
        <f>IF(ISNUMBER(Miljødeklarationer!N6),Miljødeklarationer!N6,0)</f>
        <v>426.07604021158505</v>
      </c>
      <c r="J32" s="95">
        <f>IF(ISNUMBER(Miljødeklarationer!M6),Miljødeklarationer!M6,0)</f>
        <v>359.16270634908085</v>
      </c>
      <c r="K32" s="95">
        <f>IF(ISNUMBER(Miljødeklarationer!L6),Miljødeklarationer!L6,0)</f>
        <v>287.55978998505896</v>
      </c>
      <c r="L32" s="95">
        <f>IF(ISNUMBER(Miljødeklarationer!K6),Miljødeklarationer!K6,0)</f>
        <v>357.91978573412615</v>
      </c>
      <c r="M32" s="95">
        <f>IF(ISNUMBER(Miljødeklarationer!J6),Miljødeklarationer!J6,0)</f>
        <v>288.49301899570628</v>
      </c>
      <c r="N32" s="95">
        <f>IF(ISNUMBER(Miljødeklarationer!I6),Miljødeklarationer!I6,0)</f>
        <v>191.81658189859067</v>
      </c>
      <c r="O32" s="95">
        <f>IF(ISNUMBER(Miljødeklarationer!H6),Miljødeklarationer!H6,0)</f>
        <v>243.33905612921612</v>
      </c>
      <c r="P32" s="95">
        <v>180.71140992200949</v>
      </c>
      <c r="Q32" s="138">
        <v>198.59839601493215</v>
      </c>
      <c r="R32" s="67">
        <v>145.46686020700187</v>
      </c>
    </row>
    <row r="33" spans="2:18" ht="14.7">
      <c r="B33" s="2" t="s">
        <v>2</v>
      </c>
      <c r="C33" s="95">
        <f>IF(ISNUMBER(Miljødeklarationer!AB7),Miljødeklarationer!AB7,0)</f>
        <v>0.43211928166030861</v>
      </c>
      <c r="D33" s="95">
        <f>IF(ISNUMBER(Miljødeklarationer!AA7),Miljødeklarationer!AA7,0)</f>
        <v>0.38592733016007552</v>
      </c>
      <c r="E33" s="95">
        <f>IF(ISNUMBER(Miljødeklarationer!Z7),Miljødeklarationer!Z7,0)</f>
        <v>0.33864259520747036</v>
      </c>
      <c r="F33" s="95">
        <f>IF(ISNUMBER(Miljødeklarationer!Y7),Miljødeklarationer!Y7,0)</f>
        <v>0.24226962132445465</v>
      </c>
      <c r="G33" s="95">
        <f>IF(ISNUMBER(Miljødeklarationer!X7),Miljødeklarationer!X7,0)</f>
        <v>0.25140397580846285</v>
      </c>
      <c r="H33" s="95">
        <f>IF(ISNUMBER(Miljødeklarationer!W7),Miljødeklarationer!W7,0)</f>
        <v>0.24609063109964527</v>
      </c>
      <c r="I33" s="95">
        <f>IF(ISNUMBER(Miljødeklarationer!N7),Miljødeklarationer!N7,0)</f>
        <v>0.2073142913607898</v>
      </c>
      <c r="J33" s="95">
        <f>IF(ISNUMBER(Miljødeklarationer!M7),Miljødeklarationer!M7,0)</f>
        <v>0.17635810307608901</v>
      </c>
      <c r="K33" s="95">
        <f>IF(ISNUMBER(Miljødeklarationer!L7),Miljødeklarationer!L7,0)</f>
        <v>0.13468872930937295</v>
      </c>
      <c r="L33" s="95">
        <f>IF(ISNUMBER(Miljødeklarationer!K7),Miljødeklarationer!K7,0)</f>
        <v>0.11849668588016163</v>
      </c>
      <c r="M33" s="95">
        <f>IF(ISNUMBER(Miljødeklarationer!J7),Miljødeklarationer!J7,0)</f>
        <v>9.371667437473423E-2</v>
      </c>
      <c r="N33" s="95">
        <f>IF(ISNUMBER(Miljødeklarationer!I7),Miljødeklarationer!I7,0)</f>
        <v>8.0089287409006296E-2</v>
      </c>
      <c r="O33" s="95">
        <f>IF(ISNUMBER(Miljødeklarationer!H7),Miljødeklarationer!H7,0)</f>
        <v>9.5222685670163371E-2</v>
      </c>
      <c r="P33" s="95">
        <v>9.4344438196191302E-2</v>
      </c>
      <c r="Q33" s="138">
        <v>8.9635825963162552E-2</v>
      </c>
      <c r="R33" s="65">
        <v>0.11523224951483554</v>
      </c>
    </row>
    <row r="34" spans="2:18" ht="14.7">
      <c r="B34" s="2" t="s">
        <v>3</v>
      </c>
      <c r="C34" s="95">
        <f>IF(ISNUMBER(Miljødeklarationer!AB8),Miljødeklarationer!AB8,0)</f>
        <v>6.4486186359557184E-3</v>
      </c>
      <c r="D34" s="95">
        <f>IF(ISNUMBER(Miljødeklarationer!AA8),Miljødeklarationer!AA8,0)</f>
        <v>6.0338654552444734E-3</v>
      </c>
      <c r="E34" s="95">
        <f>IF(ISNUMBER(Miljødeklarationer!Z8),Miljødeklarationer!Z8,0)</f>
        <v>6.4049993870344268E-3</v>
      </c>
      <c r="F34" s="95">
        <f>IF(ISNUMBER(Miljødeklarationer!Y8),Miljødeklarationer!Y8,0)</f>
        <v>6.3575980092294739E-3</v>
      </c>
      <c r="G34" s="95">
        <f>IF(ISNUMBER(Miljødeklarationer!X8),Miljødeklarationer!X8,0)</f>
        <v>6.2034408523974011E-3</v>
      </c>
      <c r="H34" s="95">
        <f>IF(ISNUMBER(Miljødeklarationer!W8),Miljødeklarationer!W8,0)</f>
        <v>5.3218789649425256E-3</v>
      </c>
      <c r="I34" s="95">
        <f>IF(ISNUMBER(Miljødeklarationer!N8),Miljødeklarationer!N8,0)</f>
        <v>5.7149793300397232E-3</v>
      </c>
      <c r="J34" s="95">
        <f>IF(ISNUMBER(Miljødeklarationer!M8),Miljødeklarationer!M8,0)</f>
        <v>4.940579046814296E-3</v>
      </c>
      <c r="K34" s="95">
        <f>IF(ISNUMBER(Miljødeklarationer!L8),Miljødeklarationer!L8,0)</f>
        <v>4.9301360479597385E-3</v>
      </c>
      <c r="L34" s="95">
        <f>IF(ISNUMBER(Miljødeklarationer!K8),Miljødeklarationer!K8,0)</f>
        <v>4.9969732317282252E-3</v>
      </c>
      <c r="M34" s="95">
        <f>IF(ISNUMBER(Miljødeklarationer!J8),Miljødeklarationer!J8,0)</f>
        <v>4.5451307856771983E-3</v>
      </c>
      <c r="N34" s="95">
        <f>IF(ISNUMBER(Miljødeklarationer!I8),Miljødeklarationer!I8,0)</f>
        <v>3.0386209284049477E-3</v>
      </c>
      <c r="O34" s="95">
        <f>IF(ISNUMBER(Miljødeklarationer!H8),Miljødeklarationer!H8,0)</f>
        <v>3.5253836230619735E-3</v>
      </c>
      <c r="P34" s="95">
        <v>3.1732966693895975E-3</v>
      </c>
      <c r="Q34" s="138">
        <v>3.1754053130317954E-3</v>
      </c>
      <c r="R34" s="66">
        <v>2.6780533535599735E-3</v>
      </c>
    </row>
    <row r="35" spans="2:18" ht="14.7">
      <c r="B35" s="2" t="s">
        <v>4</v>
      </c>
      <c r="C35" s="95">
        <f>IF(ISNUMBER(Miljødeklarationer!AB9),Miljødeklarationer!AB9,0)</f>
        <v>424.91753121959488</v>
      </c>
      <c r="D35" s="95">
        <f>IF(ISNUMBER(Miljødeklarationer!AA9),Miljødeklarationer!AA9,0)</f>
        <v>431.07814832398907</v>
      </c>
      <c r="E35" s="95">
        <f>IF(ISNUMBER(Miljødeklarationer!Z9),Miljødeklarationer!Z9,0)</f>
        <v>468.60290261568241</v>
      </c>
      <c r="F35" s="95">
        <f>IF(ISNUMBER(Miljødeklarationer!Y9),Miljødeklarationer!Y9,0)</f>
        <v>451.82446079638902</v>
      </c>
      <c r="G35" s="95">
        <f>IF(ISNUMBER(Miljødeklarationer!X9),Miljødeklarationer!X9,0)</f>
        <v>456.56321897871157</v>
      </c>
      <c r="H35" s="95">
        <f>IF(ISNUMBER(Miljødeklarationer!W9),Miljødeklarationer!W9,0)</f>
        <v>444.79487517639586</v>
      </c>
      <c r="I35" s="95">
        <f>IF(ISNUMBER(Miljødeklarationer!N9),Miljødeklarationer!N9,0)</f>
        <v>432.48637637308781</v>
      </c>
      <c r="J35" s="95">
        <f>IF(ISNUMBER(Miljødeklarationer!M9),Miljødeklarationer!M9,0)</f>
        <v>364.72613613142579</v>
      </c>
      <c r="K35" s="95">
        <f>IF(ISNUMBER(Miljødeklarationer!L9),Miljødeklarationer!L9,0)</f>
        <v>292.24934115792428</v>
      </c>
      <c r="L35" s="95">
        <f>IF(ISNUMBER(Miljødeklarationer!K9),Miljødeklarationer!K9,0)</f>
        <v>362.50074084094052</v>
      </c>
      <c r="M35" s="95">
        <f>IF(ISNUMBER(Miljødeklarationer!J9),Miljødeklarationer!J9,0)</f>
        <v>292.38226088044962</v>
      </c>
      <c r="N35" s="95">
        <f>IF(ISNUMBER(Miljødeklarationer!I9),Miljødeklarationer!I9,0)</f>
        <v>194.87518014369053</v>
      </c>
      <c r="O35" s="95">
        <f>IF(ISNUMBER(Miljødeklarationer!H9),Miljødeklarationer!H9,0)</f>
        <v>247.13675834987131</v>
      </c>
      <c r="P35" s="95">
        <v>184.10578171689468</v>
      </c>
      <c r="Q35" s="138">
        <v>201.78556244729467</v>
      </c>
      <c r="R35" s="67">
        <v>149.14572634423365</v>
      </c>
    </row>
    <row r="36" spans="2:18" ht="14.7">
      <c r="B36" s="2" t="s">
        <v>5</v>
      </c>
      <c r="C36" s="95">
        <f>IF(ISNUMBER(Miljødeklarationer!AB10),Miljødeklarationer!AB10,0)</f>
        <v>9.553681357753481E-2</v>
      </c>
      <c r="D36" s="95">
        <f>IF(ISNUMBER(Miljødeklarationer!AA10),Miljødeklarationer!AA10,0)</f>
        <v>6.9725071932259075E-2</v>
      </c>
      <c r="E36" s="95">
        <f>IF(ISNUMBER(Miljødeklarationer!Z10),Miljødeklarationer!Z10,0)</f>
        <v>9.008373823933076E-2</v>
      </c>
      <c r="F36" s="95">
        <f>IF(ISNUMBER(Miljødeklarationer!Y10),Miljødeklarationer!Y10,0)</f>
        <v>0.1325117259445501</v>
      </c>
      <c r="G36" s="95">
        <f>IF(ISNUMBER(Miljødeklarationer!X10),Miljødeklarationer!X10,0)</f>
        <v>8.9085402325790666E-2</v>
      </c>
      <c r="H36" s="95">
        <f>IF(ISNUMBER(Miljødeklarationer!W10),Miljødeklarationer!W10,0)</f>
        <v>5.3338522551882234E-2</v>
      </c>
      <c r="I36" s="95">
        <f>IF(ISNUMBER(Miljødeklarationer!N10),Miljødeklarationer!N10,0)</f>
        <v>7.3001479907580311E-2</v>
      </c>
      <c r="J36" s="95">
        <f>IF(ISNUMBER(Miljødeklarationer!M10),Miljødeklarationer!M10,0)</f>
        <v>5.6237431706425783E-2</v>
      </c>
      <c r="K36" s="95">
        <f>IF(ISNUMBER(Miljødeklarationer!L10),Miljødeklarationer!L10,0)</f>
        <v>5.4168667388983932E-2</v>
      </c>
      <c r="L36" s="95">
        <f>IF(ISNUMBER(Miljødeklarationer!K10),Miljødeklarationer!K10,0)</f>
        <v>6.2935861373303287E-2</v>
      </c>
      <c r="M36" s="95">
        <f>IF(ISNUMBER(Miljødeklarationer!J10),Miljødeklarationer!J10,0)</f>
        <v>4.6868684960492984E-2</v>
      </c>
      <c r="N36" s="95">
        <f>IF(ISNUMBER(Miljødeklarationer!I10),Miljødeklarationer!I10,0)</f>
        <v>3.9616127516899691E-2</v>
      </c>
      <c r="O36" s="95">
        <f>IF(ISNUMBER(Miljødeklarationer!H10),Miljødeklarationer!H10,0)</f>
        <v>4.0306562984170062E-2</v>
      </c>
      <c r="P36" s="95">
        <v>3.4445141833088819E-2</v>
      </c>
      <c r="Q36" s="138">
        <v>3.9201027462787301E-2</v>
      </c>
      <c r="R36" s="65">
        <v>3.0802860899676623E-2</v>
      </c>
    </row>
    <row r="37" spans="2:18" ht="14.7">
      <c r="B37" s="2" t="s">
        <v>6</v>
      </c>
      <c r="C37" s="95">
        <f>IF(ISNUMBER(Miljødeklarationer!AB11),Miljødeklarationer!AB11,0)</f>
        <v>0.8172756639159483</v>
      </c>
      <c r="D37" s="95">
        <f>IF(ISNUMBER(Miljødeklarationer!AA11),Miljødeklarationer!AA11,0)</f>
        <v>0.81702023869388907</v>
      </c>
      <c r="E37" s="95">
        <f>IF(ISNUMBER(Miljødeklarationer!Z11),Miljødeklarationer!Z11,0)</f>
        <v>0.78536309929526427</v>
      </c>
      <c r="F37" s="95">
        <f>IF(ISNUMBER(Miljødeklarationer!Y11),Miljødeklarationer!Y11,0)</f>
        <v>0.70758756245769938</v>
      </c>
      <c r="G37" s="95">
        <f>IF(ISNUMBER(Miljødeklarationer!X11),Miljødeklarationer!X11,0)</f>
        <v>0.47144918648028045</v>
      </c>
      <c r="H37" s="95">
        <f>IF(ISNUMBER(Miljødeklarationer!W11),Miljødeklarationer!W11,0)</f>
        <v>0.33382897055631983</v>
      </c>
      <c r="I37" s="95">
        <f>IF(ISNUMBER(Miljødeklarationer!N11),Miljødeklarationer!N11,0)</f>
        <v>0.31551416483651767</v>
      </c>
      <c r="J37" s="95">
        <f>IF(ISNUMBER(Miljødeklarationer!M11),Miljødeklarationer!M11,0)</f>
        <v>0.27052936271477906</v>
      </c>
      <c r="K37" s="95">
        <f>IF(ISNUMBER(Miljødeklarationer!L11),Miljødeklarationer!L11,0)</f>
        <v>0.23565674298864775</v>
      </c>
      <c r="L37" s="95">
        <f>IF(ISNUMBER(Miljødeklarationer!K11),Miljødeklarationer!K11,0)</f>
        <v>0.23981739501710622</v>
      </c>
      <c r="M37" s="95">
        <f>IF(ISNUMBER(Miljødeklarationer!J11),Miljødeklarationer!J11,0)</f>
        <v>0.18716692215676498</v>
      </c>
      <c r="N37" s="95">
        <f>IF(ISNUMBER(Miljødeklarationer!I11),Miljødeklarationer!I11,0)</f>
        <v>0.15197120088316893</v>
      </c>
      <c r="O37" s="95">
        <f>IF(ISNUMBER(Miljødeklarationer!H11),Miljødeklarationer!H11,0)</f>
        <v>0.16953631718395931</v>
      </c>
      <c r="P37" s="95">
        <v>0.16545021713955571</v>
      </c>
      <c r="Q37" s="138">
        <v>0.21238228838107381</v>
      </c>
      <c r="R37" s="65">
        <v>0.20984261270863283</v>
      </c>
    </row>
    <row r="38" spans="2:18">
      <c r="B38" s="2" t="s">
        <v>7</v>
      </c>
      <c r="C38" s="95">
        <f>IF(ISNUMBER(Miljødeklarationer!AB12),Miljødeklarationer!AB12,0)</f>
        <v>0.22309301161372452</v>
      </c>
      <c r="D38" s="95">
        <f>IF(ISNUMBER(Miljødeklarationer!AA12),Miljødeklarationer!AA12,0)</f>
        <v>0.20642386871810817</v>
      </c>
      <c r="E38" s="95">
        <f>IF(ISNUMBER(Miljødeklarationer!Z12),Miljødeklarationer!Z12,0)</f>
        <v>0.18379739160282138</v>
      </c>
      <c r="F38" s="95">
        <f>IF(ISNUMBER(Miljødeklarationer!Y12),Miljødeklarationer!Y12,0)</f>
        <v>0.14416568719731368</v>
      </c>
      <c r="G38" s="95">
        <f>IF(ISNUMBER(Miljødeklarationer!X12),Miljødeklarationer!X12,0)</f>
        <v>0.13877283209784724</v>
      </c>
      <c r="H38" s="95">
        <f>IF(ISNUMBER(Miljødeklarationer!W12),Miljødeklarationer!W12,0)</f>
        <v>0.11595441878937837</v>
      </c>
      <c r="I38" s="95">
        <f>IF(ISNUMBER(Miljødeklarationer!N12),Miljødeklarationer!N12,0)</f>
        <v>0.14909039096058108</v>
      </c>
      <c r="J38" s="95">
        <f>IF(ISNUMBER(Miljødeklarationer!M12),Miljødeklarationer!M12,0)</f>
        <v>0.14595350117074732</v>
      </c>
      <c r="K38" s="95">
        <f>IF(ISNUMBER(Miljødeklarationer!L12),Miljødeklarationer!L12,0)</f>
        <v>0.15514779169929449</v>
      </c>
      <c r="L38" s="95">
        <f>IF(ISNUMBER(Miljødeklarationer!K12),Miljødeklarationer!K12,0)</f>
        <v>0.14175138296962117</v>
      </c>
      <c r="M38" s="95">
        <f>IF(ISNUMBER(Miljødeklarationer!J12),Miljødeklarationer!J12,0)</f>
        <v>0.13261383358437029</v>
      </c>
      <c r="N38" s="95">
        <f>IF(ISNUMBER(Miljødeklarationer!I12),Miljødeklarationer!I12,0)</f>
        <v>0.105010129319383</v>
      </c>
      <c r="O38" s="95">
        <f>IF(ISNUMBER(Miljødeklarationer!H12),Miljødeklarationer!H12,0)</f>
        <v>0.12310419770696325</v>
      </c>
      <c r="P38" s="95">
        <v>0.14211934348703373</v>
      </c>
      <c r="Q38" s="138">
        <v>0.13623773902854422</v>
      </c>
      <c r="R38" s="65">
        <v>0.14030103422248491</v>
      </c>
    </row>
    <row r="39" spans="2:18">
      <c r="B39" s="2" t="s">
        <v>8</v>
      </c>
      <c r="C39" s="95">
        <f>IF(ISNUMBER(Miljødeklarationer!AB13),Miljødeklarationer!AB13,0)</f>
        <v>9.9517268766908362E-2</v>
      </c>
      <c r="D39" s="95">
        <f>IF(ISNUMBER(Miljødeklarationer!AA13),Miljødeklarationer!AA13,0)</f>
        <v>8.5299443378730522E-2</v>
      </c>
      <c r="E39" s="95">
        <f>IF(ISNUMBER(Miljødeklarationer!Z13),Miljødeklarationer!Z13,0)</f>
        <v>7.4940533296112471E-2</v>
      </c>
      <c r="F39" s="95">
        <f>IF(ISNUMBER(Miljødeklarationer!Y13),Miljødeklarationer!Y13,0)</f>
        <v>5.5524859868434424E-2</v>
      </c>
      <c r="G39" s="95">
        <f>IF(ISNUMBER(Miljødeklarationer!X13),Miljødeklarationer!X13,0)</f>
        <v>5.9600062710744556E-2</v>
      </c>
      <c r="H39" s="95">
        <f>IF(ISNUMBER(Miljødeklarationer!W13),Miljødeklarationer!W13,0)</f>
        <v>4.6063345066962191E-2</v>
      </c>
      <c r="I39" s="95">
        <f>IF(ISNUMBER(Miljødeklarationer!N13),Miljødeklarationer!N13,0)</f>
        <v>4.3203934594493669E-2</v>
      </c>
      <c r="J39" s="95">
        <f>IF(ISNUMBER(Miljødeklarationer!M13),Miljødeklarationer!M13,0)</f>
        <v>3.6990592067782505E-2</v>
      </c>
      <c r="K39" s="95">
        <f>IF(ISNUMBER(Miljødeklarationer!L13),Miljødeklarationer!L13,0)</f>
        <v>2.895928682592246E-2</v>
      </c>
      <c r="L39" s="95">
        <f>IF(ISNUMBER(Miljødeklarationer!K13),Miljødeklarationer!K13,0)</f>
        <v>2.4544810196891378E-2</v>
      </c>
      <c r="M39" s="95">
        <f>IF(ISNUMBER(Miljødeklarationer!J13),Miljødeklarationer!J13,0)</f>
        <v>1.8337827908248148E-2</v>
      </c>
      <c r="N39" s="95">
        <f>IF(ISNUMBER(Miljødeklarationer!I13),Miljødeklarationer!I13,0)</f>
        <v>1.373378164068333E-2</v>
      </c>
      <c r="O39" s="95">
        <f>IF(ISNUMBER(Miljødeklarationer!H13),Miljødeklarationer!H13,0)</f>
        <v>1.7429491750789748E-2</v>
      </c>
      <c r="P39" s="95">
        <v>1.7515722485262768E-2</v>
      </c>
      <c r="Q39" s="138">
        <v>1.6164099285538462E-2</v>
      </c>
      <c r="R39" s="65">
        <v>2.0316684715852122E-2</v>
      </c>
    </row>
    <row r="40" spans="2:18" ht="12.6" thickBot="1">
      <c r="B40" s="2" t="s">
        <v>9</v>
      </c>
      <c r="C40" s="95">
        <f>IF(ISNUMBER(Miljødeklarationer!AB14),Miljødeklarationer!AB14,0)</f>
        <v>1.879142207824271E-2</v>
      </c>
      <c r="D40" s="95">
        <f>IF(ISNUMBER(Miljødeklarationer!AA14),Miljødeklarationer!AA14,0)</f>
        <v>1.9107461683008774E-2</v>
      </c>
      <c r="E40" s="95">
        <f>IF(ISNUMBER(Miljødeklarationer!Z14),Miljødeklarationer!Z14,0)</f>
        <v>1.5563888672071114E-2</v>
      </c>
      <c r="F40" s="95">
        <f>IF(ISNUMBER(Miljødeklarationer!Y14),Miljødeklarationer!Y14,0)</f>
        <v>1.7280591690790065E-2</v>
      </c>
      <c r="G40" s="95">
        <f>IF(ISNUMBER(Miljødeklarationer!X14),Miljødeklarationer!X14,0)</f>
        <v>1.9701606855827523E-2</v>
      </c>
      <c r="H40" s="95">
        <f>IF(ISNUMBER(Miljødeklarationer!W14),Miljødeklarationer!W14,0)</f>
        <v>1.7723764585671081E-2</v>
      </c>
      <c r="I40" s="95">
        <f>IF(ISNUMBER(Miljødeklarationer!N14),Miljødeklarationer!N14,0)</f>
        <v>9.8451305155819024E-3</v>
      </c>
      <c r="J40" s="95">
        <f>IF(ISNUMBER(Miljødeklarationer!M14),Miljødeklarationer!M14,0)</f>
        <v>9.5769687775639177E-3</v>
      </c>
      <c r="K40" s="95">
        <f>IF(ISNUMBER(Miljødeklarationer!L14),Miljødeklarationer!L14,0)</f>
        <v>8.5471342945638157E-3</v>
      </c>
      <c r="L40" s="95">
        <f>IF(ISNUMBER(Miljødeklarationer!K14),Miljødeklarationer!K14,0)</f>
        <v>1.4091457399933732E-2</v>
      </c>
      <c r="M40" s="95">
        <f>IF(ISNUMBER(Miljødeklarationer!J14),Miljødeklarationer!J14,0)</f>
        <v>9.1910707938816696E-3</v>
      </c>
      <c r="N40" s="95">
        <f>IF(ISNUMBER(Miljødeklarationer!I14),Miljødeklarationer!I14,0)</f>
        <v>5.0304151759700934E-3</v>
      </c>
      <c r="O40" s="95">
        <f>IF(ISNUMBER(Miljødeklarationer!H14),Miljødeklarationer!H14,0)</f>
        <v>6.487401732219393E-3</v>
      </c>
      <c r="P40" s="95">
        <v>5.5723383115866892E-3</v>
      </c>
      <c r="Q40" s="138">
        <v>1.4055294231654518E-2</v>
      </c>
      <c r="R40" s="65">
        <v>1.2780885432428902E-2</v>
      </c>
    </row>
    <row r="41" spans="2:18" ht="12.6" thickBot="1">
      <c r="B41" s="2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138"/>
      <c r="R41" s="129"/>
    </row>
    <row r="42" spans="2:18">
      <c r="B42" s="5" t="s">
        <v>11</v>
      </c>
      <c r="C42" s="95">
        <f>IF(ISNUMBER(Miljødeklarationer!AB16),Miljødeklarationer!AB16,0)</f>
        <v>12.615845234871331</v>
      </c>
      <c r="D42" s="95">
        <f>IF(ISNUMBER(Miljødeklarationer!AA16),Miljødeklarationer!AA16,0)</f>
        <v>15.390976929782383</v>
      </c>
      <c r="E42" s="95">
        <f>IF(ISNUMBER(Miljødeklarationer!Z16),Miljødeklarationer!Z16,0)</f>
        <v>13.944293280649163</v>
      </c>
      <c r="F42" s="95">
        <f>IF(ISNUMBER(Miljødeklarationer!Y16),Miljødeklarationer!Y16,0)</f>
        <v>17.554943045578771</v>
      </c>
      <c r="G42" s="95">
        <f>IF(ISNUMBER(Miljødeklarationer!X16),Miljødeklarationer!X16,0)</f>
        <v>18.459820775852144</v>
      </c>
      <c r="H42" s="95">
        <f>IF(ISNUMBER(Miljødeklarationer!W16),Miljødeklarationer!W16,0)</f>
        <v>15.657646190354125</v>
      </c>
      <c r="I42" s="95">
        <f>IF(ISNUMBER(Miljødeklarationer!N16),Miljødeklarationer!N16,0)</f>
        <v>12.725067965075965</v>
      </c>
      <c r="J42" s="95">
        <f>IF(ISNUMBER(Miljødeklarationer!M16),Miljødeklarationer!M16,0)</f>
        <v>12.619767528003262</v>
      </c>
      <c r="K42" s="95">
        <f>IF(ISNUMBER(Miljødeklarationer!L16),Miljødeklarationer!L16,0)</f>
        <v>9.0943544074056177</v>
      </c>
      <c r="L42" s="95">
        <f>IF(ISNUMBER(Miljødeklarationer!K16),Miljødeklarationer!K16,0)</f>
        <v>11.588156353566676</v>
      </c>
      <c r="M42" s="95">
        <f>IF(ISNUMBER(Miljødeklarationer!J16),Miljødeklarationer!J16,0)</f>
        <v>9.9800012594286525</v>
      </c>
      <c r="N42" s="95">
        <f>IF(ISNUMBER(Miljødeklarationer!I16),Miljødeklarationer!I16,0)</f>
        <v>6.4676796104698608</v>
      </c>
      <c r="O42" s="95">
        <f>IF(ISNUMBER(Miljødeklarationer!H16),Miljødeklarationer!H16,0)</f>
        <v>8.6445666994269352</v>
      </c>
      <c r="P42" s="95">
        <v>6.0098748178815216</v>
      </c>
      <c r="Q42" s="138">
        <v>7.1665678815670333</v>
      </c>
      <c r="R42" s="125">
        <v>4.2630716278984302</v>
      </c>
    </row>
    <row r="43" spans="2:18">
      <c r="B43" s="5" t="s">
        <v>12</v>
      </c>
      <c r="C43" s="95">
        <f>IF(ISNUMBER(Miljødeklarationer!AB17),Miljødeklarationer!AB17,0)</f>
        <v>1.5035519444027559</v>
      </c>
      <c r="D43" s="95">
        <f>IF(ISNUMBER(Miljødeklarationer!AA17),Miljødeklarationer!AA17,0)</f>
        <v>2.0322036532802041</v>
      </c>
      <c r="E43" s="95">
        <f>IF(ISNUMBER(Miljødeklarationer!Z17),Miljødeklarationer!Z17,0)</f>
        <v>1.8126293211748292</v>
      </c>
      <c r="F43" s="95">
        <f>IF(ISNUMBER(Miljødeklarationer!Y17),Miljødeklarationer!Y17,0)</f>
        <v>1.8822299417976573</v>
      </c>
      <c r="G43" s="95">
        <f>IF(ISNUMBER(Miljødeklarationer!X17),Miljødeklarationer!X17,0)</f>
        <v>1.7878318198739875</v>
      </c>
      <c r="H43" s="95">
        <f>IF(ISNUMBER(Miljødeklarationer!W17),Miljødeklarationer!W17,0)</f>
        <v>1.737587703150689</v>
      </c>
      <c r="I43" s="95">
        <f>IF(ISNUMBER(Miljødeklarationer!N17),Miljødeklarationer!N17,0)</f>
        <v>1.7676142253570768</v>
      </c>
      <c r="J43" s="95">
        <f>IF(ISNUMBER(Miljødeklarationer!M17),Miljødeklarationer!M17,0)</f>
        <v>1.2797110237593188</v>
      </c>
      <c r="K43" s="95">
        <f>IF(ISNUMBER(Miljødeklarationer!L17),Miljødeklarationer!L17,0)</f>
        <v>1.2193494173254837</v>
      </c>
      <c r="L43" s="95">
        <f>IF(ISNUMBER(Miljødeklarationer!K17),Miljødeklarationer!K17,0)</f>
        <v>3.6508320292583321</v>
      </c>
      <c r="M43" s="95">
        <f>IF(ISNUMBER(Miljødeklarationer!J17),Miljødeklarationer!J17,0)</f>
        <v>1.6612783638754156</v>
      </c>
      <c r="N43" s="95">
        <f>IF(ISNUMBER(Miljødeklarationer!I17),Miljødeklarationer!I17,0)</f>
        <v>1.0643657873902364</v>
      </c>
      <c r="O43" s="95">
        <f>IF(ISNUMBER(Miljødeklarationer!H17),Miljødeklarationer!H17,0)</f>
        <v>1.3686142283874747</v>
      </c>
      <c r="P43" s="95">
        <v>0.96425858063759529</v>
      </c>
      <c r="Q43" s="138">
        <v>1.2334719902897231</v>
      </c>
      <c r="R43" s="125">
        <v>0.73373747831740888</v>
      </c>
    </row>
    <row r="44" spans="2:18">
      <c r="B44" s="5" t="s">
        <v>13</v>
      </c>
      <c r="C44" s="95">
        <f>IF(ISNUMBER(Miljødeklarationer!AB18),Miljødeklarationer!AB18,0)</f>
        <v>4.3681066526476098</v>
      </c>
      <c r="D44" s="95">
        <f>IF(ISNUMBER(Miljødeklarationer!AA18),Miljødeklarationer!AA18,0)</f>
        <v>6.5158666279678119</v>
      </c>
      <c r="E44" s="95">
        <f>IF(ISNUMBER(Miljødeklarationer!Z18),Miljødeklarationer!Z18,0)</f>
        <v>5.8387873145552547</v>
      </c>
      <c r="F44" s="95">
        <f>IF(ISNUMBER(Miljødeklarationer!Y18),Miljødeklarationer!Y18,0)</f>
        <v>5.4409513956575406</v>
      </c>
      <c r="G44" s="95">
        <f>IF(ISNUMBER(Miljødeklarationer!X18),Miljødeklarationer!X18,0)</f>
        <v>5.5020281155273576</v>
      </c>
      <c r="H44" s="95">
        <f>IF(ISNUMBER(Miljødeklarationer!W18),Miljødeklarationer!W18,0)</f>
        <v>5.5080421020384271</v>
      </c>
      <c r="I44" s="95">
        <f>IF(ISNUMBER(Miljødeklarationer!N18),Miljødeklarationer!N18,0)</f>
        <v>5.0424748511561823</v>
      </c>
      <c r="J44" s="95">
        <f>IF(ISNUMBER(Miljødeklarationer!M18),Miljødeklarationer!M18,0)</f>
        <v>4.9261385009926331</v>
      </c>
      <c r="K44" s="95">
        <f>IF(ISNUMBER(Miljødeklarationer!L18),Miljødeklarationer!L18,0)</f>
        <v>3.983219143004209</v>
      </c>
      <c r="L44" s="95">
        <f>IF(ISNUMBER(Miljødeklarationer!K18),Miljødeklarationer!K18,0)</f>
        <v>5.2060140576604912</v>
      </c>
      <c r="M44" s="95">
        <f>IF(ISNUMBER(Miljødeklarationer!J18),Miljødeklarationer!J18,0)</f>
        <v>3.9606146336680559</v>
      </c>
      <c r="N44" s="95">
        <f>IF(ISNUMBER(Miljødeklarationer!I18),Miljødeklarationer!I18,0)</f>
        <v>2.580545373820343</v>
      </c>
      <c r="O44" s="95">
        <f>IF(ISNUMBER(Miljødeklarationer!H18),Miljødeklarationer!H18,0)</f>
        <v>3.4429527201934933</v>
      </c>
      <c r="P44" s="95">
        <v>2.3591038554525579</v>
      </c>
      <c r="Q44" s="138">
        <v>2.60559005700736</v>
      </c>
      <c r="R44" s="125">
        <v>1.5499493243526652</v>
      </c>
    </row>
    <row r="45" spans="2:18">
      <c r="B45" s="5" t="s">
        <v>14</v>
      </c>
      <c r="C45" s="95">
        <f>IF(ISNUMBER(Miljødeklarationer!AB19),Miljødeklarationer!AB19,0)</f>
        <v>7.0644124616320267</v>
      </c>
      <c r="D45" s="95">
        <f>IF(ISNUMBER(Miljødeklarationer!AA19),Miljødeklarationer!AA19,0)</f>
        <v>7.2741310044666321</v>
      </c>
      <c r="E45" s="95">
        <f>IF(ISNUMBER(Miljødeklarationer!Z19),Miljødeklarationer!Z19,0)</f>
        <v>7.1805150516614784</v>
      </c>
      <c r="F45" s="95">
        <f>IF(ISNUMBER(Miljødeklarationer!Y19),Miljødeklarationer!Y19,0)</f>
        <v>7.1955749214039422</v>
      </c>
      <c r="G45" s="95">
        <f>IF(ISNUMBER(Miljødeklarationer!X19),Miljødeklarationer!X19,0)</f>
        <v>7.8252697696199416</v>
      </c>
      <c r="H45" s="95">
        <f>IF(ISNUMBER(Miljødeklarationer!W19),Miljødeklarationer!W19,0)</f>
        <v>7.6786821540983139</v>
      </c>
      <c r="I45" s="95">
        <f>IF(ISNUMBER(Miljødeklarationer!N19),Miljødeklarationer!N19,0)</f>
        <v>6.7349121884229932</v>
      </c>
      <c r="J45" s="95">
        <f>IF(ISNUMBER(Miljødeklarationer!M19),Miljødeklarationer!M19,0)</f>
        <v>7.1403835806592779</v>
      </c>
      <c r="K45" s="95">
        <f>IF(ISNUMBER(Miljødeklarationer!L19),Miljødeklarationer!L19,0)</f>
        <v>7.9078731641676265</v>
      </c>
      <c r="L45" s="95">
        <f>IF(ISNUMBER(Miljødeklarationer!K19),Miljødeklarationer!K19,0)</f>
        <v>7.4160233337649766</v>
      </c>
      <c r="M45" s="95">
        <f>IF(ISNUMBER(Miljødeklarationer!J19),Miljødeklarationer!J19,0)</f>
        <v>8.0273097932074347</v>
      </c>
      <c r="N45" s="95">
        <f>IF(ISNUMBER(Miljødeklarationer!I19),Miljødeklarationer!I19,0)</f>
        <v>8.1274558478701397</v>
      </c>
      <c r="O45" s="95">
        <f>IF(ISNUMBER(Miljødeklarationer!H19),Miljødeklarationer!H19,0)</f>
        <v>7.4914266549692838</v>
      </c>
      <c r="P45" s="95">
        <v>7.2088223097950417</v>
      </c>
      <c r="Q45" s="138">
        <v>7.0873363870776931</v>
      </c>
      <c r="R45" s="125">
        <v>7.6220152403064221</v>
      </c>
    </row>
    <row r="46" spans="2:18">
      <c r="B46" s="5" t="s">
        <v>15</v>
      </c>
      <c r="C46" s="95">
        <f>IF(ISNUMBER(Miljødeklarationer!AB20),Miljødeklarationer!AB20,0)</f>
        <v>0.93750712451597018</v>
      </c>
      <c r="D46" s="95">
        <f>IF(ISNUMBER(Miljødeklarationer!AA20),Miljødeklarationer!AA20,0)</f>
        <v>0.81704079437570631</v>
      </c>
      <c r="E46" s="95">
        <f>IF(ISNUMBER(Miljødeklarationer!Z20),Miljødeklarationer!Z20,0)</f>
        <v>1.2453086133482554</v>
      </c>
      <c r="F46" s="95">
        <f>IF(ISNUMBER(Miljødeklarationer!Y20),Miljødeklarationer!Y20,0)</f>
        <v>1.0760601089979986</v>
      </c>
      <c r="G46" s="95">
        <f>IF(ISNUMBER(Miljødeklarationer!X20),Miljødeklarationer!X20,0)</f>
        <v>1.1749698298247819</v>
      </c>
      <c r="H46" s="95">
        <f>IF(ISNUMBER(Miljødeklarationer!W20),Miljødeklarationer!W20,0)</f>
        <v>1.150475503596285</v>
      </c>
      <c r="I46" s="95">
        <f>IF(ISNUMBER(Miljødeklarationer!N20),Miljødeklarationer!N20,0)</f>
        <v>1.0865883356882773</v>
      </c>
      <c r="J46" s="95">
        <f>IF(ISNUMBER(Miljødeklarationer!M20),Miljødeklarationer!M20,0)</f>
        <v>1.2119790354544842</v>
      </c>
      <c r="K46" s="95">
        <f>IF(ISNUMBER(Miljødeklarationer!L20),Miljødeklarationer!L20,0)</f>
        <v>1.2999792787300215</v>
      </c>
      <c r="L46" s="95">
        <f>IF(ISNUMBER(Miljødeklarationer!K20),Miljødeklarationer!K20,0)</f>
        <v>1.2016295538982253</v>
      </c>
      <c r="M46" s="95">
        <f>IF(ISNUMBER(Miljødeklarationer!J20),Miljødeklarationer!J20,0)</f>
        <v>1.2840517946091878</v>
      </c>
      <c r="N46" s="95">
        <f>IF(ISNUMBER(Miljødeklarationer!I20),Miljødeklarationer!I20,0)</f>
        <v>1.3377236485787687</v>
      </c>
      <c r="O46" s="95">
        <f>IF(ISNUMBER(Miljødeklarationer!H20),Miljødeklarationer!H20,0)</f>
        <v>1.207900073078314</v>
      </c>
      <c r="P46" s="95">
        <v>1.1288686013608487</v>
      </c>
      <c r="Q46" s="138">
        <v>1.0735520572390678</v>
      </c>
      <c r="R46" s="125">
        <v>1.1545423689015035</v>
      </c>
    </row>
    <row r="47" spans="2:18">
      <c r="B47" s="5" t="s">
        <v>16</v>
      </c>
      <c r="C47" s="95">
        <f>IF(ISNUMBER(Miljødeklarationer!AB21),Miljødeklarationer!AB21,0)</f>
        <v>0.47489036801248796</v>
      </c>
      <c r="D47" s="95">
        <f>IF(ISNUMBER(Miljødeklarationer!AA21),Miljødeklarationer!AA21,0)</f>
        <v>0.36701374373301432</v>
      </c>
      <c r="E47" s="95">
        <f>IF(ISNUMBER(Miljødeklarationer!Z21),Miljødeklarationer!Z21,0)</f>
        <v>0.35259888437356007</v>
      </c>
      <c r="F47" s="95">
        <f>IF(ISNUMBER(Miljødeklarationer!Y21),Miljødeklarationer!Y21,0)</f>
        <v>0.39758846987196078</v>
      </c>
      <c r="G47" s="95">
        <f>IF(ISNUMBER(Miljødeklarationer!X21),Miljødeklarationer!X21,0)</f>
        <v>0.57674715901477791</v>
      </c>
      <c r="H47" s="95">
        <f>IF(ISNUMBER(Miljødeklarationer!W21),Miljødeklarationer!W21,0)</f>
        <v>0.87369432649950907</v>
      </c>
      <c r="I47" s="95">
        <f>IF(ISNUMBER(Miljødeklarationer!N21),Miljødeklarationer!N21,0)</f>
        <v>0.95380338342714821</v>
      </c>
      <c r="J47" s="95">
        <f>IF(ISNUMBER(Miljødeklarationer!M21),Miljødeklarationer!M21,0)</f>
        <v>1.1010412036996806</v>
      </c>
      <c r="K47" s="95">
        <f>IF(ISNUMBER(Miljødeklarationer!L21),Miljødeklarationer!L21,0)</f>
        <v>0.97688128050428635</v>
      </c>
      <c r="L47" s="95">
        <f>IF(ISNUMBER(Miljødeklarationer!K21),Miljødeklarationer!K21,0)</f>
        <v>0.86959774950435298</v>
      </c>
      <c r="M47" s="95">
        <f>IF(ISNUMBER(Miljødeklarationer!J21),Miljødeklarationer!J21,0)</f>
        <v>1.1855727695667708</v>
      </c>
      <c r="N47" s="95">
        <f>IF(ISNUMBER(Miljødeklarationer!I21),Miljødeklarationer!I21,0)</f>
        <v>0.93453496634413724</v>
      </c>
      <c r="O47" s="95">
        <f>IF(ISNUMBER(Miljødeklarationer!H21),Miljødeklarationer!H21,0)</f>
        <v>1.1065051335706091</v>
      </c>
      <c r="P47" s="95">
        <v>1.3645614012985572</v>
      </c>
      <c r="Q47" s="138">
        <v>1.1851005012876841</v>
      </c>
      <c r="R47" s="125">
        <v>1.2384366133179758</v>
      </c>
    </row>
    <row r="48" spans="2:18">
      <c r="B48" s="2" t="s">
        <v>17</v>
      </c>
      <c r="C48" s="95">
        <f>IF(ISNUMBER(Miljødeklarationer!AB22),Miljødeklarationer!AB22,0)</f>
        <v>0</v>
      </c>
      <c r="D48" s="95">
        <f>IF(ISNUMBER(Miljødeklarationer!AA22),Miljødeklarationer!AA22,0)</f>
        <v>0</v>
      </c>
      <c r="E48" s="95">
        <f>IF(ISNUMBER(Miljødeklarationer!Z22),Miljødeklarationer!Z22,0)</f>
        <v>0</v>
      </c>
      <c r="F48" s="95">
        <f>IF(ISNUMBER(Miljødeklarationer!Y22),Miljødeklarationer!Y22,0)</f>
        <v>0</v>
      </c>
      <c r="G48" s="95">
        <f>IF(ISNUMBER(Miljødeklarationer!X22),Miljødeklarationer!X22,0)</f>
        <v>0</v>
      </c>
      <c r="H48" s="95">
        <f>IF(ISNUMBER(Miljødeklarationer!W22),Miljødeklarationer!W22,0)</f>
        <v>0</v>
      </c>
      <c r="I48" s="95">
        <f>IF(ISNUMBER(Miljødeklarationer!N22),Miljødeklarationer!N22,0)</f>
        <v>0.12191264725432929</v>
      </c>
      <c r="J48" s="95">
        <f>IF(ISNUMBER(Miljødeklarationer!M22),Miljødeklarationer!M22,0)</f>
        <v>0.12309314099689807</v>
      </c>
      <c r="K48" s="95">
        <f>IF(ISNUMBER(Miljødeklarationer!L22),Miljødeklarationer!L22,0)</f>
        <v>0.1904526532153597</v>
      </c>
      <c r="L48" s="95">
        <f>IF(ISNUMBER(Miljødeklarationer!K22),Miljødeklarationer!K22,0)</f>
        <v>4.7215294012462293E-2</v>
      </c>
      <c r="M48" s="95">
        <f>IF(ISNUMBER(Miljødeklarationer!J22),Miljødeklarationer!J22,0)</f>
        <v>6.4588616508524696E-2</v>
      </c>
      <c r="N48" s="95">
        <f>IF(ISNUMBER(Miljødeklarationer!I22),Miljødeklarationer!I22,0)</f>
        <v>0.10806582971834104</v>
      </c>
      <c r="O48" s="95">
        <f>IF(ISNUMBER(Miljødeklarationer!H22),Miljødeklarationer!H22,0)</f>
        <v>5.5436861836969178E-2</v>
      </c>
      <c r="P48" s="95">
        <v>9.6986669392706518E-2</v>
      </c>
      <c r="Q48" s="138">
        <v>9.2958848299252439E-2</v>
      </c>
      <c r="R48" s="125">
        <v>0.113818394182093</v>
      </c>
    </row>
    <row r="49" spans="2:19">
      <c r="B49" s="2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</row>
    <row r="50" spans="2:19">
      <c r="B50" s="5" t="s">
        <v>19</v>
      </c>
      <c r="C50" s="95">
        <f>IF(ISNUMBER(Miljødeklarationer!AB24),Miljødeklarationer!AB24,0)</f>
        <v>127.12028252179668</v>
      </c>
      <c r="D50" s="95">
        <f>IF(ISNUMBER(Miljødeklarationer!AA24),Miljødeklarationer!AA24,0)</f>
        <v>132.01952423680737</v>
      </c>
      <c r="E50" s="95">
        <f>IF(ISNUMBER(Miljødeklarationer!Z24),Miljødeklarationer!Z24,0)</f>
        <v>150.16156321555854</v>
      </c>
      <c r="F50" s="95">
        <f>IF(ISNUMBER(Miljødeklarationer!Y24),Miljødeklarationer!Y24,0)</f>
        <v>157.29151473354224</v>
      </c>
      <c r="G50" s="95">
        <f>IF(ISNUMBER(Miljødeklarationer!X24),Miljødeklarationer!X24,0)</f>
        <v>158.31180138458427</v>
      </c>
      <c r="H50" s="95">
        <f>IF(ISNUMBER(Miljødeklarationer!W24),Miljødeklarationer!W24,0)</f>
        <v>147.21917362293797</v>
      </c>
      <c r="I50" s="95">
        <f>IF(ISNUMBER(Miljødeklarationer!N24),Miljødeklarationer!N24,0)</f>
        <v>137.96401949674768</v>
      </c>
      <c r="J50" s="95">
        <f>IF(ISNUMBER(Miljødeklarationer!M24),Miljødeklarationer!M24,0)</f>
        <v>118.63079140243435</v>
      </c>
      <c r="K50" s="95">
        <f>IF(ISNUMBER(Miljødeklarationer!L24),Miljødeklarationer!L24,0)</f>
        <v>90.528998212740547</v>
      </c>
      <c r="L50" s="95">
        <f>IF(ISNUMBER(Miljødeklarationer!K24),Miljødeklarationer!K24,0)</f>
        <v>123.26883554649559</v>
      </c>
      <c r="M50" s="95">
        <f>IF(ISNUMBER(Miljødeklarationer!J24),Miljødeklarationer!J24,0)</f>
        <v>98.523071075975054</v>
      </c>
      <c r="N50" s="95">
        <f>IF(ISNUMBER(Miljødeklarationer!I24),Miljødeklarationer!I24,0)</f>
        <v>62.6840809700495</v>
      </c>
      <c r="O50" s="95">
        <f>IF(ISNUMBER(Miljødeklarationer!H24),Miljødeklarationer!H24,0)</f>
        <v>78.851133346430913</v>
      </c>
      <c r="P50" s="95">
        <v>54.931709839250559</v>
      </c>
    </row>
    <row r="51" spans="2:19">
      <c r="B51" s="5" t="s">
        <v>20</v>
      </c>
      <c r="C51" s="95">
        <f>IF(ISNUMBER(Miljødeklarationer!AB25),Miljødeklarationer!AB25,0)</f>
        <v>2.1440320535231536</v>
      </c>
      <c r="D51" s="95">
        <f>IF(ISNUMBER(Miljødeklarationer!AA25),Miljødeklarationer!AA25,0)</f>
        <v>1.6799128731252606</v>
      </c>
      <c r="E51" s="95">
        <f>IF(ISNUMBER(Miljødeklarationer!Z25),Miljødeklarationer!Z25,0)</f>
        <v>2.0339752271736207</v>
      </c>
      <c r="F51" s="95">
        <f>IF(ISNUMBER(Miljødeklarationer!Y25),Miljødeklarationer!Y25,0)</f>
        <v>2.6773179178231428</v>
      </c>
      <c r="G51" s="95">
        <f>IF(ISNUMBER(Miljødeklarationer!X25),Miljødeklarationer!X25,0)</f>
        <v>2.3107077170398371</v>
      </c>
      <c r="H51" s="95">
        <f>IF(ISNUMBER(Miljødeklarationer!W25),Miljødeklarationer!W25,0)</f>
        <v>2.599383208029046</v>
      </c>
      <c r="I51" s="95">
        <f>IF(ISNUMBER(Miljødeklarationer!N25),Miljødeklarationer!N25,0)</f>
        <v>4.308489120387164</v>
      </c>
      <c r="J51" s="95">
        <f>IF(ISNUMBER(Miljødeklarationer!M25),Miljødeklarationer!M25,0)</f>
        <v>2.5318986582438039</v>
      </c>
      <c r="K51" s="95">
        <f>IF(ISNUMBER(Miljødeklarationer!L25),Miljødeklarationer!L25,0)</f>
        <v>2.1950056932655269</v>
      </c>
      <c r="L51" s="95">
        <f>IF(ISNUMBER(Miljødeklarationer!K25),Miljødeklarationer!K25,0)</f>
        <v>1.464135882883703</v>
      </c>
      <c r="M51" s="95">
        <f>IF(ISNUMBER(Miljødeklarationer!J25),Miljødeklarationer!J25,0)</f>
        <v>1.0794491470265422</v>
      </c>
      <c r="N51" s="95">
        <f>IF(ISNUMBER(Miljødeklarationer!I25),Miljødeklarationer!I25,0)</f>
        <v>1.7064900224007036</v>
      </c>
      <c r="O51" s="95">
        <f>IF(ISNUMBER(Miljødeklarationer!H25),Miljødeklarationer!H25,0)</f>
        <v>1.4937081776992225</v>
      </c>
      <c r="P51" s="95">
        <v>1.5035183210684202</v>
      </c>
    </row>
    <row r="52" spans="2:19">
      <c r="B52" s="5" t="s">
        <v>21</v>
      </c>
      <c r="C52" s="95">
        <f>IF(ISNUMBER(Miljødeklarationer!AB26),Miljødeklarationer!AB26,0)</f>
        <v>36.953555029893884</v>
      </c>
      <c r="D52" s="95">
        <f>IF(ISNUMBER(Miljødeklarationer!AA26),Miljødeklarationer!AA26,0)</f>
        <v>35.780989938212912</v>
      </c>
      <c r="E52" s="95">
        <f>IF(ISNUMBER(Miljødeklarationer!Z26),Miljødeklarationer!Z26,0)</f>
        <v>36.909627044630724</v>
      </c>
      <c r="F52" s="95">
        <f>IF(ISNUMBER(Miljødeklarationer!Y26),Miljødeklarationer!Y26,0)</f>
        <v>25.700566451721055</v>
      </c>
      <c r="G52" s="95">
        <f>IF(ISNUMBER(Miljødeklarationer!X26),Miljødeklarationer!X26,0)</f>
        <v>26.123037589132583</v>
      </c>
      <c r="H52" s="95">
        <f>IF(ISNUMBER(Miljødeklarationer!W26),Miljødeklarationer!W26,0)</f>
        <v>27.775785465409957</v>
      </c>
      <c r="I52" s="95">
        <f>IF(ISNUMBER(Miljødeklarationer!N26),Miljødeklarationer!N26,0)</f>
        <v>25.861529704210206</v>
      </c>
      <c r="J52" s="95">
        <f>IF(ISNUMBER(Miljødeklarationer!M26),Miljødeklarationer!M26,0)</f>
        <v>20.261706392193602</v>
      </c>
      <c r="K52" s="95">
        <f>IF(ISNUMBER(Miljødeklarationer!L26),Miljødeklarationer!L26,0)</f>
        <v>17.738912337502871</v>
      </c>
      <c r="L52" s="95">
        <f>IF(ISNUMBER(Miljødeklarationer!K26),Miljødeklarationer!K26,0)</f>
        <v>13.848457654228651</v>
      </c>
      <c r="M52" s="95">
        <f>IF(ISNUMBER(Miljødeklarationer!J26),Miljødeklarationer!J26,0)</f>
        <v>9.2897698264097173</v>
      </c>
      <c r="N52" s="95">
        <f>IF(ISNUMBER(Miljødeklarationer!I26),Miljødeklarationer!I26,0)</f>
        <v>8.5019235529902879</v>
      </c>
      <c r="O52" s="95">
        <f>IF(ISNUMBER(Miljødeklarationer!H26),Miljødeklarationer!H26,0)</f>
        <v>10.772740401998952</v>
      </c>
      <c r="P52" s="95">
        <v>9.4365831283179755</v>
      </c>
    </row>
    <row r="53" spans="2:19">
      <c r="B53" s="5" t="s">
        <v>22</v>
      </c>
      <c r="C53" s="95">
        <f>IF(ISNUMBER(Miljødeklarationer!AB27),Miljødeklarationer!AB27,0)</f>
        <v>23.756050012714439</v>
      </c>
      <c r="D53" s="95">
        <f>IF(ISNUMBER(Miljødeklarationer!AA27),Miljødeklarationer!AA27,0)</f>
        <v>25.404982149858913</v>
      </c>
      <c r="E53" s="95">
        <f>IF(ISNUMBER(Miljødeklarationer!Z27),Miljødeklarationer!Z27,0)</f>
        <v>21.916230356824915</v>
      </c>
      <c r="F53" s="95">
        <f>IF(ISNUMBER(Miljødeklarationer!Y27),Miljødeklarationer!Y27,0)</f>
        <v>25.359092023312751</v>
      </c>
      <c r="G53" s="95">
        <f>IF(ISNUMBER(Miljødeklarationer!X27),Miljødeklarationer!X27,0)</f>
        <v>23.152472591374341</v>
      </c>
      <c r="H53" s="95">
        <f>IF(ISNUMBER(Miljødeklarationer!W27),Miljødeklarationer!W27,0)</f>
        <v>26.167577355599242</v>
      </c>
      <c r="I53" s="95">
        <f>IF(ISNUMBER(Miljødeklarationer!N27),Miljødeklarationer!N27,0)</f>
        <v>46.362508016980968</v>
      </c>
      <c r="J53" s="95">
        <f>IF(ISNUMBER(Miljødeklarationer!M27),Miljødeklarationer!M27,0)</f>
        <v>45.281247499877381</v>
      </c>
      <c r="K53" s="95">
        <f>IF(ISNUMBER(Miljødeklarationer!L27),Miljødeklarationer!L27,0)</f>
        <v>48.92789309813184</v>
      </c>
      <c r="L53" s="95">
        <f>IF(ISNUMBER(Miljødeklarationer!K27),Miljødeklarationer!K27,0)</f>
        <v>47.82887122272713</v>
      </c>
      <c r="M53" s="95">
        <f>IF(ISNUMBER(Miljødeklarationer!J27),Miljødeklarationer!J27,0)</f>
        <v>44.742384550868749</v>
      </c>
      <c r="N53" s="95">
        <f>IF(ISNUMBER(Miljødeklarationer!I27),Miljødeklarationer!I27,0)</f>
        <v>44.964918068637196</v>
      </c>
      <c r="O53" s="95">
        <f>IF(ISNUMBER(Miljødeklarationer!H27),Miljødeklarationer!H27,0)</f>
        <v>51.745551574232763</v>
      </c>
      <c r="P53" s="95">
        <v>69.037583986847494</v>
      </c>
    </row>
    <row r="54" spans="2:19">
      <c r="B54" s="5" t="s">
        <v>23</v>
      </c>
      <c r="C54" s="95">
        <f>IF(ISNUMBER(Miljødeklarationer!AB28),Miljødeklarationer!AB28,0)</f>
        <v>38.572559851643668</v>
      </c>
      <c r="D54" s="95">
        <f>IF(ISNUMBER(Miljødeklarationer!AA28),Miljødeklarationer!AA28,0)</f>
        <v>40.261018091034842</v>
      </c>
      <c r="E54" s="95">
        <f>IF(ISNUMBER(Miljødeklarationer!Z28),Miljødeklarationer!Z28,0)</f>
        <v>40.921262355645283</v>
      </c>
      <c r="F54" s="95">
        <f>IF(ISNUMBER(Miljødeklarationer!Y28),Miljødeklarationer!Y28,0)</f>
        <v>41.87692020407119</v>
      </c>
      <c r="G54" s="95">
        <f>IF(ISNUMBER(Miljødeklarationer!X28),Miljødeklarationer!X28,0)</f>
        <v>41.021116357765216</v>
      </c>
      <c r="H54" s="95">
        <f>IF(ISNUMBER(Miljødeklarationer!W28),Miljødeklarationer!W28,0)</f>
        <v>42.441968446187481</v>
      </c>
      <c r="I54" s="95">
        <f>IF(ISNUMBER(Miljødeklarationer!N28),Miljødeklarationer!N28,0)</f>
        <v>36.116956352283943</v>
      </c>
      <c r="J54" s="95">
        <f>IF(ISNUMBER(Miljødeklarationer!M28),Miljødeklarationer!M28,0)</f>
        <v>38.334962892289951</v>
      </c>
      <c r="K54" s="95">
        <f>IF(ISNUMBER(Miljødeklarationer!L28),Miljødeklarationer!L28,0)</f>
        <v>45.227610621079073</v>
      </c>
      <c r="L54" s="95">
        <f>IF(ISNUMBER(Miljødeklarationer!K28),Miljødeklarationer!K28,0)</f>
        <v>40.399437810060292</v>
      </c>
      <c r="M54" s="95">
        <f>IF(ISNUMBER(Miljødeklarationer!J28),Miljødeklarationer!J28,0)</f>
        <v>42.47269168306341</v>
      </c>
      <c r="N54" s="95">
        <f>IF(ISNUMBER(Miljødeklarationer!I28),Miljødeklarationer!I28,0)</f>
        <v>44.353510617877312</v>
      </c>
      <c r="O54" s="95">
        <f>IF(ISNUMBER(Miljødeklarationer!H28),Miljødeklarationer!H28,0)</f>
        <v>41.004481993367868</v>
      </c>
      <c r="P54" s="95">
        <v>39.414989174395359</v>
      </c>
    </row>
    <row r="55" spans="2:19">
      <c r="B55" s="5" t="s">
        <v>24</v>
      </c>
      <c r="C55" s="95">
        <f>IF(ISNUMBER(Miljødeklarationer!AB29),Miljødeklarationer!AB29,0)</f>
        <v>0</v>
      </c>
      <c r="D55" s="95">
        <f>IF(ISNUMBER(Miljødeklarationer!AA29),Miljødeklarationer!AA29,0)</f>
        <v>0</v>
      </c>
      <c r="E55" s="95">
        <f>IF(ISNUMBER(Miljødeklarationer!Z29),Miljødeklarationer!Z29,0)</f>
        <v>0</v>
      </c>
      <c r="F55" s="95">
        <f>IF(ISNUMBER(Miljødeklarationer!Y29),Miljødeklarationer!Y29,0)</f>
        <v>0</v>
      </c>
      <c r="G55" s="95">
        <f>IF(ISNUMBER(Miljødeklarationer!X29),Miljødeklarationer!X29,0)</f>
        <v>0</v>
      </c>
      <c r="H55" s="95">
        <f>IF(ISNUMBER(Miljødeklarationer!W29),Miljødeklarationer!W29,0)</f>
        <v>0</v>
      </c>
      <c r="I55" s="95">
        <f>IF(ISNUMBER(Miljødeklarationer!N29),Miljødeklarationer!N29,0)</f>
        <v>8.5124971240742198E-2</v>
      </c>
      <c r="J55" s="95">
        <f>IF(ISNUMBER(Miljødeklarationer!M29),Miljødeklarationer!M29,0)</f>
        <v>8.4658995706727372E-2</v>
      </c>
      <c r="K55" s="95">
        <f>IF(ISNUMBER(Miljødeklarationer!L29),Miljødeklarationer!L29,0)</f>
        <v>0.13827384411526114</v>
      </c>
      <c r="L55" s="95">
        <f>IF(ISNUMBER(Miljødeklarationer!K29),Miljødeklarationer!K29,0)</f>
        <v>6.4102515958525438E-2</v>
      </c>
      <c r="M55" s="95">
        <f>IF(ISNUMBER(Miljødeklarationer!J29),Miljødeklarationer!J29,0)</f>
        <v>8.7689654529821859E-2</v>
      </c>
      <c r="N55" s="95">
        <f>IF(ISNUMBER(Miljødeklarationer!I29),Miljødeklarationer!I29,0)</f>
        <v>0.12007314413149005</v>
      </c>
      <c r="O55" s="95">
        <f>IF(ISNUMBER(Miljødeklarationer!H29),Miljødeklarationer!H29,0)</f>
        <v>6.1596513152187976E-2</v>
      </c>
      <c r="P55" s="95">
        <v>0.10776296599189611</v>
      </c>
    </row>
    <row r="56" spans="2:19">
      <c r="B56" s="5" t="s">
        <v>25</v>
      </c>
      <c r="C56" s="95">
        <f>IF(ISNUMBER(Miljødeklarationer!AB30),Miljødeklarationer!AB30,0)</f>
        <v>0</v>
      </c>
      <c r="D56" s="95">
        <f>IF(ISNUMBER(Miljødeklarationer!AA30),Miljødeklarationer!AA30,0)</f>
        <v>0</v>
      </c>
      <c r="E56" s="95">
        <f>IF(ISNUMBER(Miljødeklarationer!Z30),Miljødeklarationer!Z30,0)</f>
        <v>0</v>
      </c>
      <c r="F56" s="95">
        <f>IF(ISNUMBER(Miljødeklarationer!Y30),Miljødeklarationer!Y30,0)</f>
        <v>0</v>
      </c>
      <c r="G56" s="95">
        <f>IF(ISNUMBER(Miljødeklarationer!X30),Miljødeklarationer!X30,0)</f>
        <v>0</v>
      </c>
      <c r="H56" s="95">
        <f>IF(ISNUMBER(Miljødeklarationer!W30),Miljødeklarationer!W30,0)</f>
        <v>0</v>
      </c>
      <c r="I56" s="95">
        <f>IF(ISNUMBER(Miljødeklarationer!N30),Miljødeklarationer!N30,0)</f>
        <v>9.2711853947365253</v>
      </c>
      <c r="J56" s="95">
        <f>IF(ISNUMBER(Miljødeklarationer!M30),Miljødeklarationer!M30,0)</f>
        <v>2.9264290012560181</v>
      </c>
      <c r="K56" s="95">
        <f>IF(ISNUMBER(Miljødeklarationer!L30),Miljødeklarationer!L30,0)</f>
        <v>2.3206489187218846</v>
      </c>
      <c r="L56" s="95">
        <f>IF(ISNUMBER(Miljødeklarationer!K30),Miljødeklarationer!K30,0)</f>
        <v>12.842103113426642</v>
      </c>
      <c r="M56" s="95">
        <f>IF(ISNUMBER(Miljødeklarationer!J30),Miljødeklarationer!J30,0)</f>
        <v>10.43584571762783</v>
      </c>
      <c r="N56" s="95">
        <f>IF(ISNUMBER(Miljødeklarationer!I30),Miljødeklarationer!I30,0)</f>
        <v>1.2624239408333207</v>
      </c>
      <c r="O56" s="95">
        <f>IF(ISNUMBER(Miljødeklarationer!H30),Miljødeklarationer!H30,0)</f>
        <v>4.3710885226232739</v>
      </c>
      <c r="P56" s="95">
        <v>2.7946891642245428</v>
      </c>
    </row>
    <row r="57" spans="2:19">
      <c r="B57" s="2" t="s">
        <v>26</v>
      </c>
      <c r="C57" s="95">
        <f>IF(ISNUMBER(Miljødeklarationer!AB31),Miljødeklarationer!AB31,0)</f>
        <v>0</v>
      </c>
      <c r="D57" s="95">
        <f>IF(ISNUMBER(Miljødeklarationer!AA31),Miljødeklarationer!AA31,0)</f>
        <v>0</v>
      </c>
      <c r="E57" s="95">
        <f>IF(ISNUMBER(Miljødeklarationer!Z31),Miljødeklarationer!Z31,0)</f>
        <v>0</v>
      </c>
      <c r="F57" s="95">
        <f>IF(ISNUMBER(Miljødeklarationer!Y31),Miljødeklarationer!Y31,0)</f>
        <v>0</v>
      </c>
      <c r="G57" s="95">
        <f>IF(ISNUMBER(Miljødeklarationer!X31),Miljødeklarationer!X31,0)</f>
        <v>0</v>
      </c>
      <c r="H57" s="95">
        <f>IF(ISNUMBER(Miljødeklarationer!W31),Miljødeklarationer!W31,0)</f>
        <v>0</v>
      </c>
      <c r="I57" s="95">
        <f>IF(ISNUMBER(Miljødeklarationer!N31),Miljødeklarationer!N31,0)</f>
        <v>0.34596277511772444</v>
      </c>
      <c r="J57" s="95">
        <f>IF(ISNUMBER(Miljødeklarationer!M31),Miljødeklarationer!M31,0)</f>
        <v>0.45558890647118611</v>
      </c>
      <c r="K57" s="95">
        <f>IF(ISNUMBER(Miljødeklarationer!L31),Miljødeklarationer!L31,0)</f>
        <v>0.81586825137192576</v>
      </c>
      <c r="L57" s="95">
        <f>IF(ISNUMBER(Miljødeklarationer!K31),Miljødeklarationer!K31,0)</f>
        <v>0.33831694305203258</v>
      </c>
      <c r="M57" s="95">
        <f>IF(ISNUMBER(Miljødeklarationer!J31),Miljødeklarationer!J31,0)</f>
        <v>0.42624902455113772</v>
      </c>
      <c r="N57" s="95">
        <f>IF(ISNUMBER(Miljødeklarationer!I31),Miljødeklarationer!I31,0)</f>
        <v>0</v>
      </c>
      <c r="O57" s="95">
        <f>IF(ISNUMBER(Miljødeklarationer!H31),Miljødeklarationer!H31,0)</f>
        <v>0</v>
      </c>
      <c r="P57" s="95">
        <v>3.0000000000000001E-5</v>
      </c>
    </row>
    <row r="58" spans="2:19">
      <c r="B58" s="2"/>
    </row>
    <row r="59" spans="2:19">
      <c r="B59" s="5" t="s">
        <v>101</v>
      </c>
      <c r="C59" s="86">
        <v>2004</v>
      </c>
      <c r="D59" s="86">
        <v>2005</v>
      </c>
      <c r="E59" s="86">
        <v>2006</v>
      </c>
      <c r="F59" s="86">
        <v>2007</v>
      </c>
      <c r="G59" s="86">
        <v>2008</v>
      </c>
      <c r="H59" s="86">
        <v>2009</v>
      </c>
      <c r="I59" s="86">
        <v>2010</v>
      </c>
      <c r="J59" s="86">
        <v>2011</v>
      </c>
      <c r="K59" s="86">
        <v>2012</v>
      </c>
      <c r="L59" s="86">
        <v>2013</v>
      </c>
      <c r="M59" s="86">
        <v>2014</v>
      </c>
      <c r="N59" s="86">
        <v>2015</v>
      </c>
      <c r="O59" s="86">
        <v>2016</v>
      </c>
      <c r="P59" s="86">
        <v>2017</v>
      </c>
      <c r="Q59" s="86">
        <v>2018</v>
      </c>
      <c r="R59" s="86">
        <v>2019</v>
      </c>
      <c r="S59" s="86">
        <v>2020</v>
      </c>
    </row>
    <row r="60" spans="2:19" ht="14.7">
      <c r="B60" s="2" t="s">
        <v>1</v>
      </c>
      <c r="C60" s="95">
        <f>IF(ISNUMBER(Miljødeklarationer!U39),Miljødeklarationer!U39,0)</f>
        <v>555.3574003864735</v>
      </c>
      <c r="D60" s="95">
        <f>IF(ISNUMBER(Miljødeklarationer!T39),Miljødeklarationer!T39,0)</f>
        <v>508.51301658852412</v>
      </c>
      <c r="E60" s="95">
        <f>IF(ISNUMBER(Miljødeklarationer!S39),Miljødeklarationer!S39,0)</f>
        <v>629.10961259305009</v>
      </c>
      <c r="F60" s="95">
        <f>IF(ISNUMBER(Miljødeklarationer!R39),Miljødeklarationer!R39,0)</f>
        <v>588.49661668865247</v>
      </c>
      <c r="G60" s="95">
        <f>IF(ISNUMBER(Miljødeklarationer!Q39),Miljødeklarationer!Q39,0)</f>
        <v>474.92371567830543</v>
      </c>
      <c r="H60" s="95">
        <f>IF(ISNUMBER(Miljødeklarationer!P39),Miljødeklarationer!P39,0)</f>
        <v>511.69115053664262</v>
      </c>
      <c r="I60" s="95">
        <f>IF(ISNUMBER(Miljødeklarationer!N39),Miljødeklarationer!N39,0)</f>
        <v>477.02324047435133</v>
      </c>
      <c r="J60" s="95">
        <f>IF(ISNUMBER(Miljødeklarationer!M39),Miljødeklarationer!M39,0)</f>
        <v>404.88678659125731</v>
      </c>
      <c r="K60" s="95">
        <f>IF(ISNUMBER(Miljødeklarationer!L39),Miljødeklarationer!L39,0)</f>
        <v>335.0250345839795</v>
      </c>
      <c r="L60" s="95">
        <f>IF(ISNUMBER(Miljødeklarationer!K39),Miljødeklarationer!K39,0)</f>
        <v>401.2483995231392</v>
      </c>
      <c r="M60" s="95">
        <f>IF(ISNUMBER(Miljødeklarationer!J39),Miljødeklarationer!J39,0)</f>
        <v>323.88630187203455</v>
      </c>
      <c r="N60" s="95">
        <f>IF(ISNUMBER(Miljødeklarationer!I39),Miljødeklarationer!I39,0)</f>
        <v>229.53023251254081</v>
      </c>
      <c r="O60" s="95">
        <f>IF(ISNUMBER(Miljødeklarationer!H39),Miljødeklarationer!H39,0)</f>
        <v>281.97836588517248</v>
      </c>
      <c r="P60" s="95">
        <v>213.01281295290795</v>
      </c>
      <c r="Q60" s="138">
        <v>231.61973493093259</v>
      </c>
      <c r="R60" s="67">
        <v>170.56477665655251</v>
      </c>
    </row>
    <row r="61" spans="2:19" ht="14.7">
      <c r="B61" s="2" t="s">
        <v>2</v>
      </c>
      <c r="C61" s="95">
        <f>IF(ISNUMBER(Miljødeklarationer!U40),Miljødeklarationer!U40,0)</f>
        <v>0.25370651082227097</v>
      </c>
      <c r="D61" s="95">
        <f>IF(ISNUMBER(Miljødeklarationer!T40),Miljødeklarationer!T40,0)</f>
        <v>0.24160944832748021</v>
      </c>
      <c r="E61" s="95">
        <f>IF(ISNUMBER(Miljødeklarationer!S40),Miljødeklarationer!S40,0)</f>
        <v>0.2020745894088169</v>
      </c>
      <c r="F61" s="95">
        <f>IF(ISNUMBER(Miljødeklarationer!R40),Miljødeklarationer!R40,0)</f>
        <v>0.15875219335971039</v>
      </c>
      <c r="G61" s="95">
        <f>IF(ISNUMBER(Miljødeklarationer!Q40),Miljødeklarationer!Q40,0)</f>
        <v>0.15531425347122788</v>
      </c>
      <c r="H61" s="95">
        <f>IF(ISNUMBER(Miljødeklarationer!P40),Miljødeklarationer!P40,0)</f>
        <v>0.17027886453646238</v>
      </c>
      <c r="I61" s="95">
        <f>IF(ISNUMBER(Miljødeklarationer!N40),Miljødeklarationer!N40,0)</f>
        <v>0.25877074223945945</v>
      </c>
      <c r="J61" s="95">
        <f>IF(ISNUMBER(Miljødeklarationer!M40),Miljødeklarationer!M40,0)</f>
        <v>0.22053404200273785</v>
      </c>
      <c r="K61" s="95">
        <f>IF(ISNUMBER(Miljødeklarationer!L40),Miljødeklarationer!L40,0)</f>
        <v>0.16832426468077272</v>
      </c>
      <c r="L61" s="95">
        <f>IF(ISNUMBER(Miljødeklarationer!K40),Miljødeklarationer!K40,0)</f>
        <v>0.14730326942529656</v>
      </c>
      <c r="M61" s="95">
        <f>IF(ISNUMBER(Miljødeklarationer!J40),Miljødeklarationer!J40,0)</f>
        <v>0.1159063953804258</v>
      </c>
      <c r="N61" s="95">
        <f>IF(ISNUMBER(Miljødeklarationer!I40),Miljødeklarationer!I40,0)</f>
        <v>9.8652219718723941E-2</v>
      </c>
      <c r="O61" s="95">
        <f>IF(ISNUMBER(Miljødeklarationer!H40),Miljødeklarationer!H40,0)</f>
        <v>0.11681928026435374</v>
      </c>
      <c r="P61" s="95">
        <v>0.1169442558711606</v>
      </c>
      <c r="Q61" s="138">
        <v>0.11268860059208022</v>
      </c>
      <c r="R61" s="65">
        <v>0.14586529033132858</v>
      </c>
    </row>
    <row r="62" spans="2:19" ht="14.7">
      <c r="B62" s="2" t="s">
        <v>3</v>
      </c>
      <c r="C62" s="95">
        <f>IF(ISNUMBER(Miljødeklarationer!U41),Miljødeklarationer!U41,0)</f>
        <v>1.8447996198388054E-2</v>
      </c>
      <c r="D62" s="95">
        <f>IF(ISNUMBER(Miljødeklarationer!T41),Miljødeklarationer!T41,0)</f>
        <v>9.1634704794357844E-3</v>
      </c>
      <c r="E62" s="95">
        <f>IF(ISNUMBER(Miljødeklarationer!S41),Miljødeklarationer!S41,0)</f>
        <v>9.7771882031755381E-3</v>
      </c>
      <c r="F62" s="95">
        <f>IF(ISNUMBER(Miljødeklarationer!R41),Miljødeklarationer!R41,0)</f>
        <v>9.6599023400494172E-3</v>
      </c>
      <c r="G62" s="95">
        <f>IF(ISNUMBER(Miljødeklarationer!Q41),Miljødeklarationer!Q41,0)</f>
        <v>9.1334100055403804E-3</v>
      </c>
      <c r="H62" s="95">
        <f>IF(ISNUMBER(Miljødeklarationer!P41),Miljødeklarationer!P41,0)</f>
        <v>8.5861788266059745E-3</v>
      </c>
      <c r="I62" s="95">
        <f>IF(ISNUMBER(Miljødeklarationer!N41),Miljødeklarationer!N41,0)</f>
        <v>6.6364334535375822E-3</v>
      </c>
      <c r="J62" s="95">
        <f>IF(ISNUMBER(Miljødeklarationer!M41),Miljødeklarationer!M41,0)</f>
        <v>5.8065177974433889E-3</v>
      </c>
      <c r="K62" s="95">
        <f>IF(ISNUMBER(Miljødeklarationer!L41),Miljødeklarationer!L41,0)</f>
        <v>5.85897501804916E-3</v>
      </c>
      <c r="L62" s="95">
        <f>IF(ISNUMBER(Miljødeklarationer!K41),Miljødeklarationer!K41,0)</f>
        <v>5.8133836101838896E-3</v>
      </c>
      <c r="M62" s="95">
        <f>IF(ISNUMBER(Miljødeklarationer!J41),Miljødeklarationer!J41,0)</f>
        <v>5.3734747608627396E-3</v>
      </c>
      <c r="N62" s="95">
        <f>IF(ISNUMBER(Miljødeklarationer!I41),Miljødeklarationer!I41,0)</f>
        <v>3.8911728238574688E-3</v>
      </c>
      <c r="O62" s="95">
        <f>IF(ISNUMBER(Miljødeklarationer!H41),Miljødeklarationer!H41,0)</f>
        <v>4.4145084025392937E-3</v>
      </c>
      <c r="P62" s="95">
        <v>4.0236812882122703E-3</v>
      </c>
      <c r="Q62" s="138">
        <v>4.0256875112722528E-3</v>
      </c>
      <c r="R62" s="66">
        <v>3.4311766981908994E-3</v>
      </c>
    </row>
    <row r="63" spans="2:19" ht="14.7">
      <c r="B63" s="2" t="s">
        <v>4</v>
      </c>
      <c r="C63" s="95">
        <f>IF(ISNUMBER(Miljødeklarationer!U42),Miljødeklarationer!U42,0)</f>
        <v>566.40411593524152</v>
      </c>
      <c r="D63" s="95">
        <f>IF(ISNUMBER(Miljødeklarationer!T42),Miljødeklarationer!T42,0)</f>
        <v>516.55740085373054</v>
      </c>
      <c r="E63" s="95">
        <f>IF(ISNUMBER(Miljødeklarationer!S42),Miljødeklarationer!S42,0)</f>
        <v>636.38410731362023</v>
      </c>
      <c r="F63" s="95">
        <f>IF(ISNUMBER(Miljødeklarationer!R42),Miljødeklarationer!R42,0)</f>
        <v>595.38881553779277</v>
      </c>
      <c r="G63" s="95">
        <f>IF(ISNUMBER(Miljødeklarationer!Q42),Miljødeklarationer!Q42,0)</f>
        <v>481.45908303890042</v>
      </c>
      <c r="H63" s="95">
        <f>IF(ISNUMBER(Miljødeklarationer!P42),Miljødeklarationer!P42,0)</f>
        <v>518.23571367740499</v>
      </c>
      <c r="I63" s="95">
        <f>IF(ISNUMBER(Miljødeklarationer!N42),Miljødeklarationer!N42,0)</f>
        <v>484.7998128825904</v>
      </c>
      <c r="J63" s="95">
        <f>IF(ISNUMBER(Miljødeklarationer!M42),Miljødeklarationer!M42,0)</f>
        <v>411.64635210375678</v>
      </c>
      <c r="K63" s="95">
        <f>IF(ISNUMBER(Miljødeklarationer!L42),Miljødeklarationer!L42,0)</f>
        <v>340.70887208037203</v>
      </c>
      <c r="L63" s="95">
        <f>IF(ISNUMBER(Miljødeklarationer!K42),Miljødeklarationer!K42,0)</f>
        <v>406.79280951136167</v>
      </c>
      <c r="M63" s="95">
        <f>IF(ISNUMBER(Miljødeklarationer!J42),Miljødeklarationer!J42,0)</f>
        <v>328.57713328652568</v>
      </c>
      <c r="N63" s="95">
        <f>IF(ISNUMBER(Miljødeklarationer!I42),Miljødeklarationer!I42,0)</f>
        <v>233.30696453022833</v>
      </c>
      <c r="O63" s="95">
        <f>IF(ISNUMBER(Miljødeklarationer!H42),Miljødeklarationer!H42,0)</f>
        <v>286.58094215496675</v>
      </c>
      <c r="P63" s="95">
        <v>217.22559480607649</v>
      </c>
      <c r="Q63" s="138">
        <v>235.63660482409372</v>
      </c>
      <c r="R63" s="67">
        <v>175.2338995708966</v>
      </c>
    </row>
    <row r="64" spans="2:19" ht="14.7">
      <c r="B64" s="2" t="s">
        <v>5</v>
      </c>
      <c r="C64" s="95">
        <f>IF(ISNUMBER(Miljødeklarationer!U43),Miljødeklarationer!U43,0)</f>
        <v>0.35559051344042436</v>
      </c>
      <c r="D64" s="95">
        <f>IF(ISNUMBER(Miljødeklarationer!T43),Miljødeklarationer!T43,0)</f>
        <v>0.28517308489613413</v>
      </c>
      <c r="E64" s="95">
        <f>IF(ISNUMBER(Miljødeklarationer!S43),Miljødeklarationer!S43,0)</f>
        <v>0.33230326143134398</v>
      </c>
      <c r="F64" s="95">
        <f>IF(ISNUMBER(Miljødeklarationer!R43),Miljødeklarationer!R43,0)</f>
        <v>0.27448150626121887</v>
      </c>
      <c r="G64" s="95">
        <f>IF(ISNUMBER(Miljødeklarationer!Q43),Miljødeklarationer!Q43,0)</f>
        <v>0.20613485024280109</v>
      </c>
      <c r="H64" s="95">
        <f>IF(ISNUMBER(Miljødeklarationer!P43),Miljødeklarationer!P43,0)</f>
        <v>0.16779507332417337</v>
      </c>
      <c r="I64" s="95">
        <f>IF(ISNUMBER(Miljødeklarationer!N43),Miljødeklarationer!N43,0)</f>
        <v>8.8169426639269174E-2</v>
      </c>
      <c r="J64" s="95">
        <f>IF(ISNUMBER(Miljødeklarationer!M43),Miljødeklarationer!M43,0)</f>
        <v>7.1472485307542952E-2</v>
      </c>
      <c r="K64" s="95">
        <f>IF(ISNUMBER(Miljødeklarationer!L43),Miljødeklarationer!L43,0)</f>
        <v>7.0064487066584455E-2</v>
      </c>
      <c r="L64" s="95">
        <f>IF(ISNUMBER(Miljødeklarationer!K43),Miljødeklarationer!K43,0)</f>
        <v>7.2595797503397369E-2</v>
      </c>
      <c r="M64" s="95">
        <f>IF(ISNUMBER(Miljødeklarationer!J43),Miljødeklarationer!J43,0)</f>
        <v>5.6296579579668084E-2</v>
      </c>
      <c r="N64" s="95">
        <f>IF(ISNUMBER(Miljødeklarationer!I43),Miljødeklarationer!I43,0)</f>
        <v>5.4682425080931907E-2</v>
      </c>
      <c r="O64" s="95">
        <f>IF(ISNUMBER(Miljødeklarationer!H43),Miljødeklarationer!H43,0)</f>
        <v>5.3325037842484421E-2</v>
      </c>
      <c r="P64" s="95">
        <v>4.3564718920309602E-2</v>
      </c>
      <c r="Q64" s="138">
        <v>5.2387166484755984E-2</v>
      </c>
      <c r="R64" s="65">
        <v>3.7859149679692214E-2</v>
      </c>
    </row>
    <row r="65" spans="2:18" ht="14.7">
      <c r="B65" s="2" t="s">
        <v>6</v>
      </c>
      <c r="C65" s="95">
        <f>IF(ISNUMBER(Miljødeklarationer!U44),Miljødeklarationer!U44,0)</f>
        <v>0.93759761794683461</v>
      </c>
      <c r="D65" s="95">
        <f>IF(ISNUMBER(Miljødeklarationer!T44),Miljødeklarationer!T44,0)</f>
        <v>0.87195162734937737</v>
      </c>
      <c r="E65" s="95">
        <f>IF(ISNUMBER(Miljødeklarationer!S44),Miljødeklarationer!S44,0)</f>
        <v>0.81439471069064029</v>
      </c>
      <c r="F65" s="95">
        <f>IF(ISNUMBER(Miljødeklarationer!R44),Miljødeklarationer!R44,0)</f>
        <v>0.65013578415822326</v>
      </c>
      <c r="G65" s="95">
        <f>IF(ISNUMBER(Miljødeklarationer!Q44),Miljødeklarationer!Q44,0)</f>
        <v>0.54240942540489034</v>
      </c>
      <c r="H65" s="95">
        <f>IF(ISNUMBER(Miljødeklarationer!P44),Miljødeklarationer!P44,0)</f>
        <v>0.48709402317454764</v>
      </c>
      <c r="I65" s="95">
        <f>IF(ISNUMBER(Miljødeklarationer!N44),Miljødeklarationer!N44,0)</f>
        <v>0.38120431858065956</v>
      </c>
      <c r="J65" s="95">
        <f>IF(ISNUMBER(Miljødeklarationer!M44),Miljødeklarationer!M44,0)</f>
        <v>0.33318480946674223</v>
      </c>
      <c r="K65" s="95">
        <f>IF(ISNUMBER(Miljødeklarationer!L44),Miljødeklarationer!L44,0)</f>
        <v>0.29361790426077733</v>
      </c>
      <c r="L65" s="95">
        <f>IF(ISNUMBER(Miljødeklarationer!K44),Miljødeklarationer!K44,0)</f>
        <v>0.29143630962304307</v>
      </c>
      <c r="M65" s="95">
        <f>IF(ISNUMBER(Miljødeklarationer!J44),Miljødeklarationer!J44,0)</f>
        <v>0.23428750176867869</v>
      </c>
      <c r="N65" s="95">
        <f>IF(ISNUMBER(Miljødeklarationer!I44),Miljødeklarationer!I44,0)</f>
        <v>0.1979068414938677</v>
      </c>
      <c r="O65" s="95">
        <f>IF(ISNUMBER(Miljødeklarationer!H44),Miljødeklarationer!H44,0)</f>
        <v>0.21886846576093152</v>
      </c>
      <c r="P65" s="95">
        <v>0.21337900562601722</v>
      </c>
      <c r="Q65" s="138">
        <v>0.27191790722481313</v>
      </c>
      <c r="R65" s="65">
        <v>0.27151483666572412</v>
      </c>
    </row>
    <row r="66" spans="2:18">
      <c r="B66" s="2" t="s">
        <v>7</v>
      </c>
      <c r="C66" s="95">
        <f>IF(ISNUMBER(Miljødeklarationer!U45),Miljødeklarationer!U45,0)</f>
        <v>0.20083084939060453</v>
      </c>
      <c r="D66" s="95">
        <f>IF(ISNUMBER(Miljødeklarationer!T45),Miljødeklarationer!T45,0)</f>
        <v>0.21554772599701935</v>
      </c>
      <c r="E66" s="95">
        <f>IF(ISNUMBER(Miljødeklarationer!S45),Miljødeklarationer!S45,0)</f>
        <v>0.17851701063036091</v>
      </c>
      <c r="F66" s="95">
        <f>IF(ISNUMBER(Miljødeklarationer!R45),Miljødeklarationer!R45,0)</f>
        <v>0.16711848067738611</v>
      </c>
      <c r="G66" s="95">
        <f>IF(ISNUMBER(Miljødeklarationer!Q45),Miljødeklarationer!Q45,0)</f>
        <v>0.17394475079365432</v>
      </c>
      <c r="H66" s="95">
        <f>IF(ISNUMBER(Miljødeklarationer!P45),Miljødeklarationer!P45,0)</f>
        <v>0.1860565856422953</v>
      </c>
      <c r="I66" s="95">
        <f>IF(ISNUMBER(Miljødeklarationer!N45),Miljødeklarationer!N45,0)</f>
        <v>0.1782826423193066</v>
      </c>
      <c r="J66" s="95">
        <f>IF(ISNUMBER(Miljødeklarationer!M45),Miljødeklarationer!M45,0)</f>
        <v>0.17485305447020102</v>
      </c>
      <c r="K66" s="95">
        <f>IF(ISNUMBER(Miljødeklarationer!L45),Miljødeklarationer!L45,0)</f>
        <v>0.18627561728804565</v>
      </c>
      <c r="L66" s="95">
        <f>IF(ISNUMBER(Miljødeklarationer!K45),Miljødeklarationer!K45,0)</f>
        <v>0.17105901123964409</v>
      </c>
      <c r="M66" s="95">
        <f>IF(ISNUMBER(Miljødeklarationer!J45),Miljødeklarationer!J45,0)</f>
        <v>0.16394600728247166</v>
      </c>
      <c r="N66" s="95">
        <f>IF(ISNUMBER(Miljødeklarationer!I45),Miljødeklarationer!I45,0)</f>
        <v>0.13533259590470689</v>
      </c>
      <c r="O66" s="95">
        <f>IF(ISNUMBER(Miljødeklarationer!H45),Miljødeklarationer!H45,0)</f>
        <v>0.15608066723432643</v>
      </c>
      <c r="P66" s="95">
        <v>0.18170793506693744</v>
      </c>
      <c r="Q66" s="138">
        <v>0.17246610905346826</v>
      </c>
      <c r="R66" s="65">
        <v>0.18016858458236443</v>
      </c>
    </row>
    <row r="67" spans="2:18">
      <c r="B67" s="2" t="s">
        <v>8</v>
      </c>
      <c r="C67" s="95">
        <f>IF(ISNUMBER(Miljødeklarationer!U46),Miljødeklarationer!U46,0)</f>
        <v>6.7106378398320038E-2</v>
      </c>
      <c r="D67" s="95">
        <f>IF(ISNUMBER(Miljødeklarationer!T46),Miljødeklarationer!T46,0)</f>
        <v>6.288457283311627E-2</v>
      </c>
      <c r="E67" s="95">
        <f>IF(ISNUMBER(Miljødeklarationer!S46),Miljødeklarationer!S46,0)</f>
        <v>5.3855867808636715E-2</v>
      </c>
      <c r="F67" s="95">
        <f>IF(ISNUMBER(Miljødeklarationer!R46),Miljødeklarationer!R46,0)</f>
        <v>4.4774685234134026E-2</v>
      </c>
      <c r="G67" s="95">
        <f>IF(ISNUMBER(Miljødeklarationer!Q46),Miljødeklarationer!Q46,0)</f>
        <v>4.4131497608813325E-2</v>
      </c>
      <c r="H67" s="95">
        <f>IF(ISNUMBER(Miljødeklarationer!P46),Miljødeklarationer!P46,0)</f>
        <v>4.0057429151231998E-2</v>
      </c>
      <c r="I67" s="95">
        <f>IF(ISNUMBER(Miljødeklarationer!N46),Miljødeklarationer!N46,0)</f>
        <v>5.3436202975272122E-2</v>
      </c>
      <c r="J67" s="95">
        <f>IF(ISNUMBER(Miljødeklarationer!M46),Miljødeklarationer!M46,0)</f>
        <v>4.5747266555255336E-2</v>
      </c>
      <c r="K67" s="95">
        <f>IF(ISNUMBER(Miljødeklarationer!L46),Miljødeklarationer!L46,0)</f>
        <v>3.5714445367700777E-2</v>
      </c>
      <c r="L67" s="95">
        <f>IF(ISNUMBER(Miljødeklarationer!K46),Miljødeklarationer!K46,0)</f>
        <v>3.0210238491988412E-2</v>
      </c>
      <c r="M67" s="95">
        <f>IF(ISNUMBER(Miljødeklarationer!J46),Miljødeklarationer!J46,0)</f>
        <v>2.2612950578098808E-2</v>
      </c>
      <c r="N67" s="95">
        <f>IF(ISNUMBER(Miljødeklarationer!I46),Miljødeklarationer!I46,0)</f>
        <v>1.7325142905297481E-2</v>
      </c>
      <c r="O67" s="95">
        <f>IF(ISNUMBER(Miljødeklarationer!H46),Miljødeklarationer!H46,0)</f>
        <v>2.1565773875341754E-2</v>
      </c>
      <c r="P67" s="95">
        <v>2.201820491626566E-2</v>
      </c>
      <c r="Q67" s="138">
        <v>2.0619653512539516E-2</v>
      </c>
      <c r="R67" s="65">
        <v>2.6255712517082967E-2</v>
      </c>
    </row>
    <row r="68" spans="2:18" ht="12.6" thickBot="1">
      <c r="B68" s="2" t="s">
        <v>9</v>
      </c>
      <c r="C68" s="95">
        <f>IF(ISNUMBER(Miljødeklarationer!U47),Miljødeklarationer!U47,0)</f>
        <v>2.9109047180712125E-2</v>
      </c>
      <c r="D68" s="95">
        <f>IF(ISNUMBER(Miljødeklarationer!T47),Miljødeklarationer!T47,0)</f>
        <v>2.1139139482231104E-2</v>
      </c>
      <c r="E68" s="95">
        <f>IF(ISNUMBER(Miljødeklarationer!S47),Miljødeklarationer!S47,0)</f>
        <v>1.8574441830360968E-2</v>
      </c>
      <c r="F68" s="95">
        <f>IF(ISNUMBER(Miljødeklarationer!R47),Miljødeklarationer!R47,0)</f>
        <v>2.2210297395728908E-2</v>
      </c>
      <c r="G68" s="95">
        <f>IF(ISNUMBER(Miljødeklarationer!Q47),Miljødeklarationer!Q47,0)</f>
        <v>1.1499038060961917E-2</v>
      </c>
      <c r="H68" s="95">
        <f>IF(ISNUMBER(Miljødeklarationer!P47),Miljødeklarationer!P47,0)</f>
        <v>1.2074512759017072E-2</v>
      </c>
      <c r="I68" s="95">
        <f>IF(ISNUMBER(Miljødeklarationer!N47),Miljødeklarationer!N47,0)</f>
        <v>1.1702285950429615E-2</v>
      </c>
      <c r="J68" s="95">
        <f>IF(ISNUMBER(Miljødeklarationer!M47),Miljødeklarationer!M47,0)</f>
        <v>1.1585026189239029E-2</v>
      </c>
      <c r="K68" s="95">
        <f>IF(ISNUMBER(Miljødeklarationer!L47),Miljødeklarationer!L47,0)</f>
        <v>1.0544586501374737E-2</v>
      </c>
      <c r="L68" s="95">
        <f>IF(ISNUMBER(Miljødeklarationer!K47),Miljødeklarationer!K47,0)</f>
        <v>1.6148095329267958E-2</v>
      </c>
      <c r="M68" s="95">
        <f>IF(ISNUMBER(Miljødeklarationer!J47),Miljødeklarationer!J47,0)</f>
        <v>1.114829389147372E-2</v>
      </c>
      <c r="N68" s="95">
        <f>IF(ISNUMBER(Miljødeklarationer!I47),Miljødeklarationer!I47,0)</f>
        <v>6.442618610677079E-3</v>
      </c>
      <c r="O68" s="95">
        <f>IF(ISNUMBER(Miljødeklarationer!H47),Miljødeklarationer!H47,0)</f>
        <v>7.8715990620658125E-3</v>
      </c>
      <c r="P68" s="95">
        <v>6.8937630289025911E-3</v>
      </c>
      <c r="Q68" s="138">
        <v>1.7383758543704331E-2</v>
      </c>
      <c r="R68" s="124">
        <v>1.6217339888676175E-2</v>
      </c>
    </row>
    <row r="69" spans="2:18" ht="12.6" thickBot="1">
      <c r="B69" s="2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138"/>
      <c r="R69" s="129"/>
    </row>
    <row r="70" spans="2:18">
      <c r="B70" s="5" t="s">
        <v>11</v>
      </c>
      <c r="C70" s="95">
        <f>IF(ISNUMBER(Miljødeklarationer!U49),Miljødeklarationer!U49,0)</f>
        <v>18.407891892343805</v>
      </c>
      <c r="D70" s="95">
        <f>IF(ISNUMBER(Miljødeklarationer!T49),Miljødeklarationer!T49,0)</f>
        <v>16.866082671460738</v>
      </c>
      <c r="E70" s="95">
        <f>IF(ISNUMBER(Miljødeklarationer!S49),Miljødeklarationer!S49,0)</f>
        <v>19.615882991207531</v>
      </c>
      <c r="F70" s="95">
        <f>IF(ISNUMBER(Miljødeklarationer!R49),Miljødeklarationer!R49,0)</f>
        <v>20.296016906037512</v>
      </c>
      <c r="G70" s="95">
        <f>IF(ISNUMBER(Miljødeklarationer!Q49),Miljødeklarationer!Q49,0)</f>
        <v>17.139848314538277</v>
      </c>
      <c r="H70" s="95">
        <f>IF(ISNUMBER(Miljødeklarationer!P49),Miljødeklarationer!P49,0)</f>
        <v>14.32016568092426</v>
      </c>
      <c r="I70" s="95">
        <f>IF(ISNUMBER(Miljødeklarationer!N49),Miljødeklarationer!N49,0)</f>
        <v>13.797311798173292</v>
      </c>
      <c r="J70" s="95">
        <f>IF(ISNUMBER(Miljødeklarationer!M49),Miljødeklarationer!M49,0)</f>
        <v>13.718477041007729</v>
      </c>
      <c r="K70" s="95">
        <f>IF(ISNUMBER(Miljødeklarationer!L49),Miljødeklarationer!L49,0)</f>
        <v>10.272502164927021</v>
      </c>
      <c r="L70" s="95">
        <f>IF(ISNUMBER(Miljødeklarationer!K49),Miljødeklarationer!K49,0)</f>
        <v>12.699143401095196</v>
      </c>
      <c r="M70" s="95">
        <f>IF(ISNUMBER(Miljødeklarationer!J49),Miljødeklarationer!J49,0)</f>
        <v>10.858215890978576</v>
      </c>
      <c r="N70" s="95">
        <f>IF(ISNUMBER(Miljødeklarationer!I49),Miljødeklarationer!I49,0)</f>
        <v>7.4536770391245666</v>
      </c>
      <c r="O70" s="95">
        <f>IF(ISNUMBER(Miljødeklarationer!H49),Miljødeklarationer!H49,0)</f>
        <v>9.5932840861330924</v>
      </c>
      <c r="P70" s="95">
        <v>6.7317874380556351</v>
      </c>
      <c r="Q70" s="138">
        <v>7.9621296494319189</v>
      </c>
      <c r="R70" s="125">
        <v>4.6353926474552054</v>
      </c>
    </row>
    <row r="71" spans="2:18">
      <c r="B71" s="5" t="s">
        <v>12</v>
      </c>
      <c r="C71" s="95">
        <f>IF(ISNUMBER(Miljødeklarationer!U50),Miljødeklarationer!U50,0)</f>
        <v>3.3250736993949062</v>
      </c>
      <c r="D71" s="95">
        <f>IF(ISNUMBER(Miljødeklarationer!T50),Miljødeklarationer!T50,0)</f>
        <v>1.954142356499456</v>
      </c>
      <c r="E71" s="95">
        <f>IF(ISNUMBER(Miljødeklarationer!S50),Miljødeklarationer!S50,0)</f>
        <v>2.9351194402005452</v>
      </c>
      <c r="F71" s="95">
        <f>IF(ISNUMBER(Miljødeklarationer!R50),Miljødeklarationer!R50,0)</f>
        <v>2.7224207576943127</v>
      </c>
      <c r="G71" s="95">
        <f>IF(ISNUMBER(Miljødeklarationer!Q50),Miljødeklarationer!Q50,0)</f>
        <v>2.204109340975966</v>
      </c>
      <c r="H71" s="95">
        <f>IF(ISNUMBER(Miljødeklarationer!P50),Miljødeklarationer!P50,0)</f>
        <v>2.7790903529451545</v>
      </c>
      <c r="I71" s="95">
        <f>IF(ISNUMBER(Miljødeklarationer!N50),Miljødeklarationer!N50,0)</f>
        <v>1.9262893340344622</v>
      </c>
      <c r="J71" s="95">
        <f>IF(ISNUMBER(Miljødeklarationer!M50),Miljødeklarationer!M50,0)</f>
        <v>1.4349903343809884</v>
      </c>
      <c r="K71" s="95">
        <f>IF(ISNUMBER(Miljødeklarationer!L50),Miljødeklarationer!L50,0)</f>
        <v>1.3878909498815706</v>
      </c>
      <c r="L71" s="95">
        <f>IF(ISNUMBER(Miljødeklarationer!K50),Miljødeklarationer!K50,0)</f>
        <v>3.9416165704218566</v>
      </c>
      <c r="M71" s="95">
        <f>IF(ISNUMBER(Miljødeklarationer!J50),Miljødeklarationer!J50,0)</f>
        <v>1.8043646635292421</v>
      </c>
      <c r="N71" s="95">
        <f>IF(ISNUMBER(Miljødeklarationer!I50),Miljødeklarationer!I50,0)</f>
        <v>1.226628297706293</v>
      </c>
      <c r="O71" s="95">
        <f>IF(ISNUMBER(Miljødeklarationer!H50),Miljødeklarationer!H50,0)</f>
        <v>1.5188158705647177</v>
      </c>
      <c r="P71" s="95">
        <v>1.0800863573497295</v>
      </c>
      <c r="Q71" s="138">
        <v>1.3703998996353803</v>
      </c>
      <c r="R71" s="125">
        <v>0.79781941497227715</v>
      </c>
    </row>
    <row r="72" spans="2:18">
      <c r="B72" s="5" t="s">
        <v>13</v>
      </c>
      <c r="C72" s="95">
        <f>IF(ISNUMBER(Miljødeklarationer!U51),Miljødeklarationer!U51,0)</f>
        <v>8.5148557250231818</v>
      </c>
      <c r="D72" s="95">
        <f>IF(ISNUMBER(Miljødeklarationer!T51),Miljødeklarationer!T51,0)</f>
        <v>7.2220233585730353</v>
      </c>
      <c r="E72" s="95">
        <f>IF(ISNUMBER(Miljødeklarationer!S51),Miljødeklarationer!S51,0)</f>
        <v>9.1971757963362375</v>
      </c>
      <c r="F72" s="95">
        <f>IF(ISNUMBER(Miljødeklarationer!R51),Miljødeklarationer!R51,0)</f>
        <v>7.2316314824741834</v>
      </c>
      <c r="G72" s="95">
        <f>IF(ISNUMBER(Miljødeklarationer!Q51),Miljødeklarationer!Q51,0)</f>
        <v>5.2322614427159815</v>
      </c>
      <c r="H72" s="95">
        <f>IF(ISNUMBER(Miljødeklarationer!P51),Miljødeklarationer!P51,0)</f>
        <v>5.4252252225028812</v>
      </c>
      <c r="I72" s="95">
        <f>IF(ISNUMBER(Miljødeklarationer!N51),Miljødeklarationer!N51,0)</f>
        <v>5.4096205180906844</v>
      </c>
      <c r="J72" s="95">
        <f>IF(ISNUMBER(Miljødeklarationer!M51),Miljødeklarationer!M51,0)</f>
        <v>5.2986640663801001</v>
      </c>
      <c r="K72" s="95">
        <f>IF(ISNUMBER(Miljødeklarationer!L51),Miljødeklarationer!L51,0)</f>
        <v>4.4586929828675173</v>
      </c>
      <c r="L72" s="95">
        <f>IF(ISNUMBER(Miljødeklarationer!K51),Miljødeklarationer!K51,0)</f>
        <v>5.6377607443133604</v>
      </c>
      <c r="M72" s="95">
        <f>IF(ISNUMBER(Miljødeklarationer!J51),Miljødeklarationer!J51,0)</f>
        <v>4.3082317622617454</v>
      </c>
      <c r="N72" s="95">
        <f>IF(ISNUMBER(Miljødeklarationer!I51),Miljødeklarationer!I51,0)</f>
        <v>2.9739493852056267</v>
      </c>
      <c r="O72" s="95">
        <f>IF(ISNUMBER(Miljødeklarationer!H51),Miljødeklarationer!H51,0)</f>
        <v>3.8208072987776776</v>
      </c>
      <c r="P72" s="95">
        <v>2.6424819452066712</v>
      </c>
      <c r="Q72" s="138">
        <v>2.894836997291792</v>
      </c>
      <c r="R72" s="125">
        <v>1.6853162060461004</v>
      </c>
    </row>
    <row r="73" spans="2:18">
      <c r="B73" s="5" t="s">
        <v>14</v>
      </c>
      <c r="C73" s="95">
        <f>IF(ISNUMBER(Miljødeklarationer!U52),Miljødeklarationer!U52,0)</f>
        <v>11.511532224062632</v>
      </c>
      <c r="D73" s="95">
        <f>IF(ISNUMBER(Miljødeklarationer!T52),Miljødeklarationer!T52,0)</f>
        <v>11.76835679593295</v>
      </c>
      <c r="E73" s="95">
        <f>IF(ISNUMBER(Miljødeklarationer!S52),Miljødeklarationer!S52,0)</f>
        <v>10.84421042284121</v>
      </c>
      <c r="F73" s="95">
        <f>IF(ISNUMBER(Miljødeklarationer!R52),Miljødeklarationer!R52,0)</f>
        <v>11.092253627675294</v>
      </c>
      <c r="G73" s="95">
        <f>IF(ISNUMBER(Miljødeklarationer!Q52),Miljødeklarationer!Q52,0)</f>
        <v>12.408586461317284</v>
      </c>
      <c r="H73" s="95">
        <f>IF(ISNUMBER(Miljødeklarationer!P52),Miljødeklarationer!P52,0)</f>
        <v>15.697151532417092</v>
      </c>
      <c r="I73" s="95">
        <f>IF(ISNUMBER(Miljødeklarationer!N52),Miljødeklarationer!N52,0)</f>
        <v>9.6949759349209561</v>
      </c>
      <c r="J73" s="95">
        <f>IF(ISNUMBER(Miljødeklarationer!M52),Miljødeklarationer!M52,0)</f>
        <v>10.244247742244964</v>
      </c>
      <c r="K73" s="95">
        <f>IF(ISNUMBER(Miljødeklarationer!L52),Miljødeklarationer!L52,0)</f>
        <v>11.150198336320541</v>
      </c>
      <c r="L73" s="95">
        <f>IF(ISNUMBER(Miljødeklarationer!K52),Miljødeklarationer!K52,0)</f>
        <v>10.777029907160479</v>
      </c>
      <c r="M73" s="95">
        <f>IF(ISNUMBER(Miljødeklarationer!J52),Miljødeklarationer!J52,0)</f>
        <v>11.740341707326939</v>
      </c>
      <c r="N73" s="95">
        <f>IF(ISNUMBER(Miljødeklarationer!I52),Miljødeklarationer!I52,0)</f>
        <v>11.834418451480413</v>
      </c>
      <c r="O73" s="95">
        <f>IF(ISNUMBER(Miljødeklarationer!H52),Miljødeklarationer!H52,0)</f>
        <v>11.408450540976503</v>
      </c>
      <c r="P73" s="95">
        <v>10.762588719164695</v>
      </c>
      <c r="Q73" s="138">
        <v>10.766929208752938</v>
      </c>
      <c r="R73" s="125">
        <v>11.84126113867149</v>
      </c>
    </row>
    <row r="74" spans="2:18">
      <c r="B74" s="5" t="s">
        <v>15</v>
      </c>
      <c r="C74" s="95">
        <f>IF(ISNUMBER(Miljødeklarationer!U53),Miljødeklarationer!U53,0)</f>
        <v>2.1605314859699654</v>
      </c>
      <c r="D74" s="95">
        <f>IF(ISNUMBER(Miljødeklarationer!T53),Miljødeklarationer!T53,0)</f>
        <v>2.0029048069909465</v>
      </c>
      <c r="E74" s="95">
        <f>IF(ISNUMBER(Miljødeklarationer!S53),Miljødeklarationer!S53,0)</f>
        <v>2.241650852526003</v>
      </c>
      <c r="F74" s="95">
        <f>IF(ISNUMBER(Miljødeklarationer!R53),Miljødeklarationer!R53,0)</f>
        <v>2.1815933778374816</v>
      </c>
      <c r="G74" s="95">
        <f>IF(ISNUMBER(Miljødeklarationer!Q53),Miljødeklarationer!Q53,0)</f>
        <v>2.2240994480246559</v>
      </c>
      <c r="H74" s="95">
        <f>IF(ISNUMBER(Miljødeklarationer!P53),Miljødeklarationer!P53,0)</f>
        <v>2.0210665563991235</v>
      </c>
      <c r="I74" s="95">
        <f>IF(ISNUMBER(Miljødeklarationer!N53),Miljødeklarationer!N53,0)</f>
        <v>1.5700032504406591</v>
      </c>
      <c r="J74" s="95">
        <f>IF(ISNUMBER(Miljødeklarationer!M53),Miljødeklarationer!M53,0)</f>
        <v>1.7387469733810788</v>
      </c>
      <c r="K74" s="95">
        <f>IF(ISNUMBER(Miljødeklarationer!L53),Miljødeklarationer!L53,0)</f>
        <v>1.8430083122558933</v>
      </c>
      <c r="L74" s="95">
        <f>IF(ISNUMBER(Miljødeklarationer!K53),Miljødeklarationer!K53,0)</f>
        <v>1.7499280352563023</v>
      </c>
      <c r="M74" s="95">
        <f>IF(ISNUMBER(Miljødeklarationer!J53),Miljødeklarationer!J53,0)</f>
        <v>1.8779313748492585</v>
      </c>
      <c r="N74" s="95">
        <f>IF(ISNUMBER(Miljødeklarationer!I53),Miljødeklarationer!I53,0)</f>
        <v>1.9478643410743299</v>
      </c>
      <c r="O74" s="95">
        <f>IF(ISNUMBER(Miljødeklarationer!H53),Miljødeklarationer!H53,0)</f>
        <v>1.839471822501926</v>
      </c>
      <c r="P74" s="95">
        <v>1.6853721665350532</v>
      </c>
      <c r="Q74" s="138">
        <v>1.6309172262910134</v>
      </c>
      <c r="R74" s="125">
        <v>1.793651318555155</v>
      </c>
    </row>
    <row r="75" spans="2:18">
      <c r="B75" s="5" t="s">
        <v>16</v>
      </c>
      <c r="C75" s="95">
        <f>IF(ISNUMBER(Miljødeklarationer!U54),Miljødeklarationer!U54,0)</f>
        <v>1.0491224211324854</v>
      </c>
      <c r="D75" s="95">
        <f>IF(ISNUMBER(Miljødeklarationer!T54),Miljødeklarationer!T54,0)</f>
        <v>1.1522533350186317</v>
      </c>
      <c r="E75" s="95">
        <f>IF(ISNUMBER(Miljødeklarationer!S54),Miljødeklarationer!S54,0)</f>
        <v>1.112533467826645</v>
      </c>
      <c r="F75" s="95">
        <f>IF(ISNUMBER(Miljødeklarationer!R54),Miljødeklarationer!R54,0)</f>
        <v>2.6183780753399932</v>
      </c>
      <c r="G75" s="95">
        <f>IF(ISNUMBER(Miljødeklarationer!Q54),Miljødeklarationer!Q54,0)</f>
        <v>1.4079013413790538</v>
      </c>
      <c r="H75" s="95">
        <f>IF(ISNUMBER(Miljødeklarationer!P54),Miljødeklarationer!P54,0)</f>
        <v>2.5317630857840165</v>
      </c>
      <c r="I75" s="95">
        <f>IF(ISNUMBER(Miljødeklarationer!N54),Miljødeklarationer!N54,0)</f>
        <v>1.2032256719602235</v>
      </c>
      <c r="J75" s="95">
        <f>IF(ISNUMBER(Miljødeklarationer!M54),Miljødeklarationer!M54,0)</f>
        <v>1.4465013906026507</v>
      </c>
      <c r="K75" s="95">
        <f>IF(ISNUMBER(Miljødeklarationer!L54),Miljødeklarationer!L54,0)</f>
        <v>1.2989156485560847</v>
      </c>
      <c r="L75" s="95">
        <f>IF(ISNUMBER(Miljødeklarationer!K54),Miljødeklarationer!K54,0)</f>
        <v>1.1666288975924142</v>
      </c>
      <c r="M75" s="95">
        <f>IF(ISNUMBER(Miljødeklarationer!J54),Miljødeklarationer!J54,0)</f>
        <v>1.6081439238907682</v>
      </c>
      <c r="N75" s="95">
        <f>IF(ISNUMBER(Miljødeklarationer!I54),Miljødeklarationer!I54,0)</f>
        <v>1.2684352486848882</v>
      </c>
      <c r="O75" s="95">
        <f>IF(ISNUMBER(Miljødeklarationer!H54),Miljødeklarationer!H54,0)</f>
        <v>1.4747128589028911</v>
      </c>
      <c r="P75" s="95">
        <v>1.7890970288369639</v>
      </c>
      <c r="Q75" s="138">
        <v>1.5527463347471575</v>
      </c>
      <c r="R75" s="125">
        <v>1.6619110501554615</v>
      </c>
    </row>
    <row r="76" spans="2:18">
      <c r="B76" s="2" t="s">
        <v>17</v>
      </c>
      <c r="C76" s="95">
        <f>IF(ISNUMBER(Miljødeklarationer!U55),Miljødeklarationer!U55,0)</f>
        <v>0</v>
      </c>
      <c r="D76" s="95">
        <f>IF(ISNUMBER(Miljødeklarationer!T55),Miljødeklarationer!T55,0)</f>
        <v>0</v>
      </c>
      <c r="E76" s="95">
        <f>IF(ISNUMBER(Miljødeklarationer!S55),Miljødeklarationer!S55,0)</f>
        <v>0</v>
      </c>
      <c r="F76" s="95">
        <f>IF(ISNUMBER(Miljødeklarationer!R55),Miljødeklarationer!R55,0)</f>
        <v>0.11959657892057912</v>
      </c>
      <c r="G76" s="95">
        <f>IF(ISNUMBER(Miljødeklarationer!Q55),Miljødeklarationer!Q55,0)</f>
        <v>0.13771587039571712</v>
      </c>
      <c r="H76" s="95">
        <f>IF(ISNUMBER(Miljødeklarationer!P55),Miljødeklarationer!P55,0)</f>
        <v>0.25978927945266317</v>
      </c>
      <c r="I76" s="95">
        <f>IF(ISNUMBER(Miljødeklarationer!N55),Miljødeklarationer!N55,0)</f>
        <v>0.12191264725432929</v>
      </c>
      <c r="J76" s="95">
        <f>IF(ISNUMBER(Miljødeklarationer!M55),Miljødeklarationer!M55,0)</f>
        <v>0.12309314099689807</v>
      </c>
      <c r="K76" s="95">
        <f>IF(ISNUMBER(Miljødeklarationer!L55),Miljødeklarationer!L55,0)</f>
        <v>0.1904526532153597</v>
      </c>
      <c r="L76" s="95">
        <f>IF(ISNUMBER(Miljødeklarationer!K55),Miljødeklarationer!K55,0)</f>
        <v>4.7215294012462293E-2</v>
      </c>
      <c r="M76" s="95">
        <f>IF(ISNUMBER(Miljødeklarationer!J55),Miljødeklarationer!J55,0)</f>
        <v>6.4588616508524696E-2</v>
      </c>
      <c r="N76" s="95">
        <f>IF(ISNUMBER(Miljødeklarationer!I55),Miljødeklarationer!I55,0)</f>
        <v>0.10806582971834104</v>
      </c>
      <c r="O76" s="95">
        <f>IF(ISNUMBER(Miljødeklarationer!H55),Miljødeklarationer!H55,0)</f>
        <v>5.5436861836969178E-2</v>
      </c>
      <c r="P76" s="95">
        <v>9.6986669392706518E-2</v>
      </c>
      <c r="Q76" s="138">
        <v>9.3190009167300095E-2</v>
      </c>
      <c r="R76" s="126">
        <v>0.11410886986786407</v>
      </c>
    </row>
    <row r="77" spans="2:18">
      <c r="B77" s="2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</row>
    <row r="78" spans="2:18">
      <c r="B78" s="5" t="s">
        <v>19</v>
      </c>
      <c r="C78" s="95">
        <f>IF(ISNUMBER(Miljødeklarationer!U57),Miljødeklarationer!U57,0)</f>
        <v>163.62221471431812</v>
      </c>
      <c r="D78" s="95">
        <f>IF(ISNUMBER(Miljødeklarationer!T57),Miljødeklarationer!T57,0)</f>
        <v>145.06747225897465</v>
      </c>
      <c r="E78" s="95">
        <f>IF(ISNUMBER(Miljødeklarationer!S57),Miljødeklarationer!S57,0)</f>
        <v>203.0250978680111</v>
      </c>
      <c r="F78" s="95">
        <f>IF(ISNUMBER(Miljødeklarationer!R57),Miljødeklarationer!R57,0)</f>
        <v>194.15416885150859</v>
      </c>
      <c r="G78" s="95">
        <f>IF(ISNUMBER(Miljødeklarationer!Q57),Miljødeklarationer!Q57,0)</f>
        <v>145.8666343234637</v>
      </c>
      <c r="H78" s="95">
        <f>IF(ISNUMBER(Miljødeklarationer!P57),Miljødeklarationer!P57,0)</f>
        <v>153.94723796952081</v>
      </c>
      <c r="I78" s="95">
        <f>IF(ISNUMBER(Miljødeklarationer!N57),Miljødeklarationer!N57,0)</f>
        <v>149.52621251518275</v>
      </c>
      <c r="J78" s="95">
        <f>IF(ISNUMBER(Miljødeklarationer!M57),Miljødeklarationer!M57,0)</f>
        <v>128.90292314178802</v>
      </c>
      <c r="K78" s="95">
        <f>IF(ISNUMBER(Miljødeklarationer!L57),Miljødeklarationer!L57,0)</f>
        <v>102.33340388703836</v>
      </c>
      <c r="L78" s="95">
        <f>IF(ISNUMBER(Miljødeklarationer!K57),Miljødeklarationer!K57,0)</f>
        <v>134.58666167584661</v>
      </c>
      <c r="M78" s="95">
        <f>IF(ISNUMBER(Miljødeklarationer!J57),Miljødeklarationer!J57,0)</f>
        <v>107.2622836878063</v>
      </c>
      <c r="N78" s="95">
        <f>IF(ISNUMBER(Miljødeklarationer!I57),Miljødeklarationer!I57,0)</f>
        <v>72.46286166090934</v>
      </c>
      <c r="O78" s="95">
        <f>IF(ISNUMBER(Miljødeklarationer!H57),Miljødeklarationer!H57,0)</f>
        <v>87.992385452383303</v>
      </c>
      <c r="P78" s="95">
        <v>61.859105539412958</v>
      </c>
    </row>
    <row r="79" spans="2:18">
      <c r="B79" s="5" t="s">
        <v>20</v>
      </c>
      <c r="C79" s="95">
        <f>IF(ISNUMBER(Miljødeklarationer!U58),Miljødeklarationer!U58,0)</f>
        <v>22.710426993746484</v>
      </c>
      <c r="D79" s="95">
        <f>IF(ISNUMBER(Miljødeklarationer!T58),Miljødeklarationer!T58,0)</f>
        <v>16.587454977788681</v>
      </c>
      <c r="E79" s="95">
        <f>IF(ISNUMBER(Miljødeklarationer!S58),Miljødeklarationer!S58,0)</f>
        <v>14.160045691717784</v>
      </c>
      <c r="F79" s="95">
        <f>IF(ISNUMBER(Miljødeklarationer!R58),Miljødeklarationer!R58,0)</f>
        <v>13.730847083453988</v>
      </c>
      <c r="G79" s="95">
        <f>IF(ISNUMBER(Miljødeklarationer!Q58),Miljødeklarationer!Q58,0)</f>
        <v>11.682661605504489</v>
      </c>
      <c r="H79" s="95">
        <f>IF(ISNUMBER(Miljødeklarationer!P58),Miljødeklarationer!P58,0)</f>
        <v>12.710654233140616</v>
      </c>
      <c r="I79" s="95">
        <f>IF(ISNUMBER(Miljødeklarationer!N58),Miljødeklarationer!N58,0)</f>
        <v>4.9661551054485606</v>
      </c>
      <c r="J79" s="95">
        <f>IF(ISNUMBER(Miljødeklarationer!M58),Miljødeklarationer!M58,0)</f>
        <v>3.1798722871553777</v>
      </c>
      <c r="K79" s="95">
        <f>IF(ISNUMBER(Miljødeklarationer!L58),Miljødeklarationer!L58,0)</f>
        <v>2.8395655420608303</v>
      </c>
      <c r="L79" s="95">
        <f>IF(ISNUMBER(Miljødeklarationer!K58),Miljødeklarationer!K58,0)</f>
        <v>1.7442913746113631</v>
      </c>
      <c r="M79" s="95">
        <f>IF(ISNUMBER(Miljødeklarationer!J58),Miljødeklarationer!J58,0)</f>
        <v>1.3456683676856909</v>
      </c>
      <c r="N79" s="95">
        <f>IF(ISNUMBER(Miljødeklarationer!I58),Miljødeklarationer!I58,0)</f>
        <v>2.1155584140657835</v>
      </c>
      <c r="O79" s="95">
        <f>IF(ISNUMBER(Miljødeklarationer!H58),Miljødeklarationer!H58,0)</f>
        <v>1.9259198770316734</v>
      </c>
      <c r="P79" s="95">
        <v>1.9223298465716385</v>
      </c>
    </row>
    <row r="80" spans="2:18">
      <c r="B80" s="5" t="s">
        <v>21</v>
      </c>
      <c r="C80" s="95">
        <f>IF(ISNUMBER(Miljødeklarationer!U59),Miljødeklarationer!U59,0)</f>
        <v>41.62419166815625</v>
      </c>
      <c r="D80" s="95">
        <f>IF(ISNUMBER(Miljødeklarationer!T59),Miljødeklarationer!T59,0)</f>
        <v>35.785129723124861</v>
      </c>
      <c r="E80" s="95">
        <f>IF(ISNUMBER(Miljødeklarationer!S59),Miljødeklarationer!S59,0)</f>
        <v>41.283201907025408</v>
      </c>
      <c r="F80" s="95">
        <f>IF(ISNUMBER(Miljødeklarationer!R59),Miljødeklarationer!R59,0)</f>
        <v>32.161558131739071</v>
      </c>
      <c r="G80" s="95">
        <f>IF(ISNUMBER(Miljødeklarationer!Q59),Miljødeklarationer!Q59,0)</f>
        <v>31.193138641143968</v>
      </c>
      <c r="H80" s="95">
        <f>IF(ISNUMBER(Miljødeklarationer!P59),Miljødeklarationer!P59,0)</f>
        <v>27.347501035649465</v>
      </c>
      <c r="I80" s="95">
        <f>IF(ISNUMBER(Miljødeklarationer!N59),Miljødeklarationer!N59,0)</f>
        <v>32.029123226752226</v>
      </c>
      <c r="J80" s="95">
        <f>IF(ISNUMBER(Miljødeklarationer!M59),Miljødeklarationer!M59,0)</f>
        <v>25.211586027082479</v>
      </c>
      <c r="K80" s="95">
        <f>IF(ISNUMBER(Miljødeklarationer!L59),Miljødeklarationer!L59,0)</f>
        <v>21.86900450874262</v>
      </c>
      <c r="L80" s="95">
        <f>IF(ISNUMBER(Miljødeklarationer!K59),Miljødeklarationer!K59,0)</f>
        <v>17.260106009688176</v>
      </c>
      <c r="M80" s="95">
        <f>IF(ISNUMBER(Miljødeklarationer!J59),Miljødeklarationer!J59,0)</f>
        <v>11.638603004668624</v>
      </c>
      <c r="N80" s="95">
        <f>IF(ISNUMBER(Miljødeklarationer!I59),Miljødeklarationer!I59,0)</f>
        <v>10.687093083305317</v>
      </c>
      <c r="O80" s="95">
        <f>IF(ISNUMBER(Miljødeklarationer!H59),Miljødeklarationer!H59,0)</f>
        <v>13.287975961433855</v>
      </c>
      <c r="P80" s="95">
        <v>11.699718007035763</v>
      </c>
    </row>
    <row r="81" spans="2:19">
      <c r="B81" s="5" t="s">
        <v>22</v>
      </c>
      <c r="C81" s="95">
        <f>IF(ISNUMBER(Miljødeklarationer!U60),Miljødeklarationer!U60,0)</f>
        <v>47.219506398901963</v>
      </c>
      <c r="D81" s="95">
        <f>IF(ISNUMBER(Miljødeklarationer!T60),Miljødeklarationer!T60,0)</f>
        <v>49.872675042529615</v>
      </c>
      <c r="E81" s="95">
        <f>IF(ISNUMBER(Miljødeklarationer!S60),Miljødeklarationer!S60,0)</f>
        <v>32.396744242650612</v>
      </c>
      <c r="F81" s="95">
        <f>IF(ISNUMBER(Miljødeklarationer!R60),Miljødeklarationer!R60,0)</f>
        <v>40.600998374975468</v>
      </c>
      <c r="G81" s="95">
        <f>IF(ISNUMBER(Miljødeklarationer!Q60),Miljødeklarationer!Q60,0)</f>
        <v>45.466556645215682</v>
      </c>
      <c r="H81" s="95">
        <f>IF(ISNUMBER(Miljødeklarationer!P60),Miljødeklarationer!P60,0)</f>
        <v>50.419832670636985</v>
      </c>
      <c r="I81" s="95">
        <f>IF(ISNUMBER(Miljødeklarationer!N60),Miljødeklarationer!N60,0)</f>
        <v>58.045202264270785</v>
      </c>
      <c r="J81" s="95">
        <f>IF(ISNUMBER(Miljødeklarationer!M60),Miljødeklarationer!M60,0)</f>
        <v>57.140919633214871</v>
      </c>
      <c r="K81" s="95">
        <f>IF(ISNUMBER(Miljødeklarationer!L60),Miljødeklarationer!L60,0)</f>
        <v>62.277470323751558</v>
      </c>
      <c r="L81" s="95">
        <f>IF(ISNUMBER(Miljødeklarationer!K60),Miljødeklarationer!K60,0)</f>
        <v>61.492988814258254</v>
      </c>
      <c r="M81" s="95">
        <f>IF(ISNUMBER(Miljødeklarationer!J60),Miljødeklarationer!J60,0)</f>
        <v>60.205268748296639</v>
      </c>
      <c r="N81" s="95">
        <f>IF(ISNUMBER(Miljødeklarationer!I60),Miljødeklarationer!I60,0)</f>
        <v>60.753481337224706</v>
      </c>
      <c r="O81" s="95">
        <f>IF(ISNUMBER(Miljødeklarationer!H60),Miljødeklarationer!H60,0)</f>
        <v>69.123332142861102</v>
      </c>
      <c r="P81" s="95">
        <v>90.807716654521244</v>
      </c>
    </row>
    <row r="82" spans="2:19">
      <c r="B82" s="5" t="s">
        <v>23</v>
      </c>
      <c r="C82" s="95">
        <f>IF(ISNUMBER(Miljødeklarationer!U61),Miljødeklarationer!U61,0)</f>
        <v>50.0910748137211</v>
      </c>
      <c r="D82" s="95">
        <f>IF(ISNUMBER(Miljødeklarationer!T61),Miljødeklarationer!T61,0)</f>
        <v>61.490007245018887</v>
      </c>
      <c r="E82" s="95">
        <f>IF(ISNUMBER(Miljødeklarationer!S61),Miljødeklarationer!S61,0)</f>
        <v>62.242564811928631</v>
      </c>
      <c r="F82" s="95">
        <f>IF(ISNUMBER(Miljødeklarationer!R61),Miljødeklarationer!R61,0)</f>
        <v>63.296439637552346</v>
      </c>
      <c r="G82" s="95">
        <f>IF(ISNUMBER(Miljødeklarationer!Q61),Miljødeklarationer!Q61,0)</f>
        <v>67.162544359288617</v>
      </c>
      <c r="H82" s="95">
        <f>IF(ISNUMBER(Miljødeklarationer!P61),Miljødeklarationer!P61,0)</f>
        <v>66.494067210015046</v>
      </c>
      <c r="I82" s="95">
        <f>IF(ISNUMBER(Miljødeklarationer!N61),Miljødeklarationer!N61,0)</f>
        <v>52.117126294917142</v>
      </c>
      <c r="J82" s="95">
        <f>IF(ISNUMBER(Miljødeklarationer!M61),Miljødeklarationer!M61,0)</f>
        <v>55.011123622405457</v>
      </c>
      <c r="K82" s="95">
        <f>IF(ISNUMBER(Miljødeklarationer!L61),Miljødeklarationer!L61,0)</f>
        <v>63.196532877564003</v>
      </c>
      <c r="L82" s="95">
        <f>IF(ISNUMBER(Miljødeklarationer!K61),Miljødeklarationer!K61,0)</f>
        <v>58.836572821639649</v>
      </c>
      <c r="M82" s="95">
        <f>IF(ISNUMBER(Miljødeklarationer!J61),Miljødeklarationer!J61,0)</f>
        <v>62.158724578585506</v>
      </c>
      <c r="N82" s="95">
        <f>IF(ISNUMBER(Miljødeklarationer!I61),Miljødeklarationer!I61,0)</f>
        <v>64.607822314019089</v>
      </c>
      <c r="O82" s="95">
        <f>IF(ISNUMBER(Miljødeklarationer!H61),Miljødeklarationer!H61,0)</f>
        <v>62.493962240307496</v>
      </c>
      <c r="P82" s="95">
        <v>58.896928613023</v>
      </c>
    </row>
    <row r="83" spans="2:19">
      <c r="B83" s="5" t="s">
        <v>24</v>
      </c>
      <c r="C83" s="95">
        <f>IF(ISNUMBER(Miljødeklarationer!U62),Miljødeklarationer!U62,0)</f>
        <v>4.8863262730105799</v>
      </c>
      <c r="D83" s="95">
        <f>IF(ISNUMBER(Miljødeklarationer!T62),Miljødeklarationer!T62,0)</f>
        <v>0.33722623716335437</v>
      </c>
      <c r="E83" s="95">
        <f>IF(ISNUMBER(Miljødeklarationer!S62),Miljødeklarationer!S62,0)</f>
        <v>0</v>
      </c>
      <c r="F83" s="95">
        <f>IF(ISNUMBER(Miljødeklarationer!R62),Miljødeklarationer!R62,0)</f>
        <v>7.919773453603568E-2</v>
      </c>
      <c r="G83" s="95">
        <f>IF(ISNUMBER(Miljødeklarationer!Q62),Miljødeklarationer!Q62,0)</f>
        <v>0.21286569207194533</v>
      </c>
      <c r="H83" s="95">
        <f>IF(ISNUMBER(Miljødeklarationer!P62),Miljødeklarationer!P62,0)</f>
        <v>0.19346010172006831</v>
      </c>
      <c r="I83" s="95">
        <f>IF(ISNUMBER(Miljødeklarationer!N62),Miljødeklarationer!N62,0)</f>
        <v>8.5124971240742198E-2</v>
      </c>
      <c r="J83" s="95">
        <f>IF(ISNUMBER(Miljødeklarationer!M62),Miljødeklarationer!M62,0)</f>
        <v>8.4658995706727372E-2</v>
      </c>
      <c r="K83" s="95">
        <f>IF(ISNUMBER(Miljødeklarationer!L62),Miljødeklarationer!L62,0)</f>
        <v>0.13827384411526114</v>
      </c>
      <c r="L83" s="95">
        <f>IF(ISNUMBER(Miljødeklarationer!K62),Miljødeklarationer!K62,0)</f>
        <v>6.4102515958525438E-2</v>
      </c>
      <c r="M83" s="95">
        <f>IF(ISNUMBER(Miljødeklarationer!J62),Miljødeklarationer!J62,0)</f>
        <v>8.7689654529821859E-2</v>
      </c>
      <c r="N83" s="95">
        <f>IF(ISNUMBER(Miljødeklarationer!I62),Miljødeklarationer!I62,0)</f>
        <v>0.12007314413149005</v>
      </c>
      <c r="O83" s="95">
        <f>IF(ISNUMBER(Miljødeklarationer!H62),Miljødeklarationer!H62,0)</f>
        <v>6.1596513152187976E-2</v>
      </c>
      <c r="P83" s="95">
        <v>0.10776296599189611</v>
      </c>
    </row>
    <row r="84" spans="2:19">
      <c r="B84" s="5" t="s">
        <v>25</v>
      </c>
      <c r="C84" s="95">
        <f>IF(ISNUMBER(Miljødeklarationer!U63),Miljødeklarationer!U63,0)</f>
        <v>0</v>
      </c>
      <c r="D84" s="95">
        <f>IF(ISNUMBER(Miljødeklarationer!T63),Miljødeklarationer!T63,0)</f>
        <v>0</v>
      </c>
      <c r="E84" s="95">
        <f>IF(ISNUMBER(Miljødeklarationer!S63),Miljødeklarationer!S63,0)</f>
        <v>0</v>
      </c>
      <c r="F84" s="95">
        <f>IF(ISNUMBER(Miljødeklarationer!R63),Miljødeklarationer!R63,0)</f>
        <v>0</v>
      </c>
      <c r="G84" s="95">
        <f>IF(ISNUMBER(Miljødeklarationer!Q63),Miljødeklarationer!Q63,0)</f>
        <v>0</v>
      </c>
      <c r="H84" s="95">
        <f>IF(ISNUMBER(Miljødeklarationer!P63),Miljødeklarationer!P63,0)</f>
        <v>9.0746938118177116</v>
      </c>
      <c r="I84" s="95">
        <f>IF(ISNUMBER(Miljødeklarationer!N63),Miljødeklarationer!N63,0)</f>
        <v>9.2711853947365253</v>
      </c>
      <c r="J84" s="95">
        <f>IF(ISNUMBER(Miljødeklarationer!M63),Miljødeklarationer!M63,0)</f>
        <v>2.9264290012560181</v>
      </c>
      <c r="K84" s="95">
        <f>IF(ISNUMBER(Miljødeklarationer!L63),Miljødeklarationer!L63,0)</f>
        <v>2.3206489187218846</v>
      </c>
      <c r="L84" s="95">
        <f>IF(ISNUMBER(Miljødeklarationer!K63),Miljødeklarationer!K63,0)</f>
        <v>12.842103113426642</v>
      </c>
      <c r="M84" s="95">
        <f>IF(ISNUMBER(Miljødeklarationer!J63),Miljødeklarationer!J63,0)</f>
        <v>10.43584571762783</v>
      </c>
      <c r="N84" s="95">
        <f>IF(ISNUMBER(Miljødeklarationer!I63),Miljødeklarationer!I63,0)</f>
        <v>1.2624239408333207</v>
      </c>
      <c r="O84" s="95">
        <f>IF(ISNUMBER(Miljødeklarationer!H63),Miljødeklarationer!H63,0)</f>
        <v>4.3710885226232739</v>
      </c>
      <c r="P84" s="95">
        <v>2.7946891642245428</v>
      </c>
    </row>
    <row r="85" spans="2:19">
      <c r="B85" s="2" t="s">
        <v>26</v>
      </c>
      <c r="C85" s="95">
        <f>IF(ISNUMBER(Miljødeklarationer!U64),Miljødeklarationer!U64,0)</f>
        <v>0.14461891570580976</v>
      </c>
      <c r="D85" s="95">
        <f>IF(ISNUMBER(Miljødeklarationer!T64),Miljødeklarationer!T64,0)</f>
        <v>0.52779660002802609</v>
      </c>
      <c r="E85" s="95">
        <f>IF(ISNUMBER(Miljødeklarationer!S64),Miljødeklarationer!S64,0)</f>
        <v>0</v>
      </c>
      <c r="F85" s="95">
        <f>IF(ISNUMBER(Miljødeklarationer!R64),Miljødeklarationer!R64,0)</f>
        <v>0.27489483226610151</v>
      </c>
      <c r="G85" s="95">
        <f>IF(ISNUMBER(Miljødeklarationer!Q64),Miljødeklarationer!Q64,0)</f>
        <v>0.79232287757798836</v>
      </c>
      <c r="H85" s="95">
        <f>IF(ISNUMBER(Miljødeklarationer!P64),Miljødeklarationer!P64,0)</f>
        <v>1.2261689861519032</v>
      </c>
      <c r="I85" s="95">
        <f>IF(ISNUMBER(Miljødeklarationer!N64),Miljødeklarationer!N64,0)</f>
        <v>0.34596277511772444</v>
      </c>
      <c r="J85" s="95">
        <f>IF(ISNUMBER(Miljødeklarationer!M64),Miljødeklarationer!M64,0)</f>
        <v>0.45558890647118611</v>
      </c>
      <c r="K85" s="95">
        <f>IF(ISNUMBER(Miljødeklarationer!L64),Miljødeklarationer!L64,0)</f>
        <v>0.81586825137192576</v>
      </c>
      <c r="L85" s="95">
        <f>IF(ISNUMBER(Miljødeklarationer!K64),Miljødeklarationer!K64,0)</f>
        <v>0.33831694305203258</v>
      </c>
      <c r="M85" s="95">
        <f>IF(ISNUMBER(Miljødeklarationer!J64),Miljødeklarationer!J64,0)</f>
        <v>0.42624902455113772</v>
      </c>
      <c r="N85" s="95">
        <f>IF(ISNUMBER(Miljødeklarationer!I64),Miljødeklarationer!I64,0)</f>
        <v>0</v>
      </c>
      <c r="O85" s="95">
        <f>IF(ISNUMBER(Miljødeklarationer!H64),Miljødeklarationer!H64,0)</f>
        <v>0</v>
      </c>
      <c r="P85" s="95">
        <v>0</v>
      </c>
    </row>
    <row r="86" spans="2:19">
      <c r="B86" s="2"/>
    </row>
    <row r="87" spans="2:19">
      <c r="B87" s="5" t="s">
        <v>102</v>
      </c>
      <c r="C87" s="86">
        <v>2004</v>
      </c>
      <c r="D87" s="86">
        <v>2005</v>
      </c>
      <c r="E87" s="86">
        <v>2006</v>
      </c>
      <c r="F87" s="86">
        <v>2007</v>
      </c>
      <c r="G87" s="86">
        <v>2008</v>
      </c>
      <c r="H87" s="86">
        <v>2009</v>
      </c>
      <c r="I87" s="86">
        <v>2010</v>
      </c>
      <c r="J87" s="86">
        <v>2011</v>
      </c>
      <c r="K87" s="86">
        <v>2012</v>
      </c>
      <c r="L87" s="86">
        <v>2013</v>
      </c>
      <c r="M87" s="86">
        <v>2014</v>
      </c>
      <c r="N87" s="86">
        <v>2015</v>
      </c>
      <c r="O87" s="86">
        <v>2016</v>
      </c>
      <c r="P87" s="86">
        <v>2017</v>
      </c>
      <c r="Q87" s="86">
        <v>2018</v>
      </c>
      <c r="R87" s="86">
        <v>2019</v>
      </c>
      <c r="S87" s="86">
        <v>2020</v>
      </c>
    </row>
    <row r="88" spans="2:19" ht="14.7">
      <c r="B88" s="2" t="s">
        <v>1</v>
      </c>
      <c r="C88" s="95">
        <f>IF(ISNUMBER(Miljødeklarationer!AB39),Miljødeklarationer!AB39,0)</f>
        <v>470.01442101568887</v>
      </c>
      <c r="D88" s="95">
        <f>IF(ISNUMBER(Miljødeklarationer!AA39),Miljødeklarationer!AA39,0)</f>
        <v>479.70373726360526</v>
      </c>
      <c r="E88" s="95">
        <f>IF(ISNUMBER(Miljødeklarationer!Z39),Miljødeklarationer!Z39,0)</f>
        <v>510.03787699583529</v>
      </c>
      <c r="F88" s="95">
        <f>IF(ISNUMBER(Miljødeklarationer!Y39),Miljødeklarationer!Y39,0)</f>
        <v>492.52729414636434</v>
      </c>
      <c r="G88" s="95">
        <f>IF(ISNUMBER(Miljødeklarationer!X39),Miljødeklarationer!X39,0)</f>
        <v>500.31679865442453</v>
      </c>
      <c r="H88" s="95">
        <f>IF(ISNUMBER(Miljødeklarationer!W39),Miljødeklarationer!W39,0)</f>
        <v>489.71544851530314</v>
      </c>
      <c r="I88" s="95">
        <f>IF(ISNUMBER(Miljødeklarationer!N39),Miljødeklarationer!N39,0)</f>
        <v>477.02324047435133</v>
      </c>
      <c r="J88" s="95">
        <f>IF(ISNUMBER(Miljødeklarationer!M39),Miljødeklarationer!M39,0)</f>
        <v>404.88678659125731</v>
      </c>
      <c r="K88" s="95">
        <f>IF(ISNUMBER(Miljødeklarationer!L39),Miljødeklarationer!L39,0)</f>
        <v>335.0250345839795</v>
      </c>
      <c r="L88" s="95">
        <f>IF(ISNUMBER(Miljødeklarationer!K39),Miljødeklarationer!K39,0)</f>
        <v>401.2483995231392</v>
      </c>
      <c r="M88" s="95">
        <f>IF(ISNUMBER(Miljødeklarationer!J39),Miljødeklarationer!J39,0)</f>
        <v>323.88630187203455</v>
      </c>
      <c r="N88" s="95">
        <f>IF(ISNUMBER(Miljødeklarationer!I39),Miljødeklarationer!I39,0)</f>
        <v>229.53023251254081</v>
      </c>
      <c r="O88" s="95">
        <f>IF(ISNUMBER(Miljødeklarationer!H39),Miljødeklarationer!H39,0)</f>
        <v>281.97836588517248</v>
      </c>
      <c r="P88" s="95">
        <v>213.01281295290795</v>
      </c>
      <c r="Q88" s="138">
        <v>231.61973493093259</v>
      </c>
      <c r="R88" s="67">
        <v>170.56477665655251</v>
      </c>
    </row>
    <row r="89" spans="2:19" ht="14.7">
      <c r="B89" s="2" t="s">
        <v>2</v>
      </c>
      <c r="C89" s="95">
        <f>IF(ISNUMBER(Miljødeklarationer!AB40),Miljødeklarationer!AB40,0)</f>
        <v>0.54551453982532816</v>
      </c>
      <c r="D89" s="95">
        <f>IF(ISNUMBER(Miljødeklarationer!AA40),Miljødeklarationer!AA40,0)</f>
        <v>0.48392339861117623</v>
      </c>
      <c r="E89" s="95">
        <f>IF(ISNUMBER(Miljødeklarationer!Z40),Miljødeklarationer!Z40,0)</f>
        <v>0.43019390215278469</v>
      </c>
      <c r="F89" s="95">
        <f>IF(ISNUMBER(Miljødeklarationer!Y40),Miljødeklarationer!Y40,0)</f>
        <v>0.30567688827821299</v>
      </c>
      <c r="G89" s="95">
        <f>IF(ISNUMBER(Miljødeklarationer!X40),Miljødeklarationer!X40,0)</f>
        <v>0.31655387149106001</v>
      </c>
      <c r="H89" s="95">
        <f>IF(ISNUMBER(Miljødeklarationer!W40),Miljødeklarationer!W40,0)</f>
        <v>0.30932896457832132</v>
      </c>
      <c r="I89" s="95">
        <f>IF(ISNUMBER(Miljødeklarationer!N40),Miljødeklarationer!N40,0)</f>
        <v>0.25877074223945945</v>
      </c>
      <c r="J89" s="95">
        <f>IF(ISNUMBER(Miljødeklarationer!M40),Miljødeklarationer!M40,0)</f>
        <v>0.22053404200273785</v>
      </c>
      <c r="K89" s="95">
        <f>IF(ISNUMBER(Miljødeklarationer!L40),Miljødeklarationer!L40,0)</f>
        <v>0.16832426468077272</v>
      </c>
      <c r="L89" s="95">
        <f>IF(ISNUMBER(Miljødeklarationer!K40),Miljødeklarationer!K40,0)</f>
        <v>0.14730326942529656</v>
      </c>
      <c r="M89" s="95">
        <f>IF(ISNUMBER(Miljødeklarationer!J40),Miljødeklarationer!J40,0)</f>
        <v>0.1159063953804258</v>
      </c>
      <c r="N89" s="95">
        <f>IF(ISNUMBER(Miljødeklarationer!I40),Miljødeklarationer!I40,0)</f>
        <v>9.8652219718723941E-2</v>
      </c>
      <c r="O89" s="95">
        <f>IF(ISNUMBER(Miljødeklarationer!H40),Miljødeklarationer!H40,0)</f>
        <v>0.11681928026435374</v>
      </c>
      <c r="P89" s="95">
        <v>0.1169442558711606</v>
      </c>
      <c r="Q89" s="138">
        <v>0.11268860059208022</v>
      </c>
      <c r="R89" s="65">
        <v>0.14586529033132858</v>
      </c>
    </row>
    <row r="90" spans="2:19" ht="14.7">
      <c r="B90" s="2" t="s">
        <v>3</v>
      </c>
      <c r="C90" s="95">
        <f>IF(ISNUMBER(Miljødeklarationer!AB41),Miljødeklarationer!AB41,0)</f>
        <v>7.8215329513427311E-3</v>
      </c>
      <c r="D90" s="95">
        <f>IF(ISNUMBER(Miljødeklarationer!AA41),Miljødeklarationer!AA41,0)</f>
        <v>7.2349422906103191E-3</v>
      </c>
      <c r="E90" s="95">
        <f>IF(ISNUMBER(Miljødeklarationer!Z41),Miljødeklarationer!Z41,0)</f>
        <v>7.5842687959346948E-3</v>
      </c>
      <c r="F90" s="95">
        <f>IF(ISNUMBER(Miljødeklarationer!Y41),Miljødeklarationer!Y41,0)</f>
        <v>7.5045365455618804E-3</v>
      </c>
      <c r="G90" s="95">
        <f>IF(ISNUMBER(Miljødeklarationer!X41),Miljødeklarationer!X41,0)</f>
        <v>7.3988355030644454E-3</v>
      </c>
      <c r="H90" s="95">
        <f>IF(ISNUMBER(Miljødeklarationer!W41),Miljødeklarationer!W41,0)</f>
        <v>6.30742474784782E-3</v>
      </c>
      <c r="I90" s="95">
        <f>IF(ISNUMBER(Miljødeklarationer!N41),Miljødeklarationer!N41,0)</f>
        <v>6.6364334535375822E-3</v>
      </c>
      <c r="J90" s="95">
        <f>IF(ISNUMBER(Miljødeklarationer!M41),Miljødeklarationer!M41,0)</f>
        <v>5.8065177974433889E-3</v>
      </c>
      <c r="K90" s="95">
        <f>IF(ISNUMBER(Miljødeklarationer!L41),Miljødeklarationer!L41,0)</f>
        <v>5.85897501804916E-3</v>
      </c>
      <c r="L90" s="95">
        <f>IF(ISNUMBER(Miljødeklarationer!K41),Miljødeklarationer!K41,0)</f>
        <v>5.8133836101838896E-3</v>
      </c>
      <c r="M90" s="95">
        <f>IF(ISNUMBER(Miljødeklarationer!J41),Miljødeklarationer!J41,0)</f>
        <v>5.3734747608627396E-3</v>
      </c>
      <c r="N90" s="95">
        <f>IF(ISNUMBER(Miljødeklarationer!I41),Miljødeklarationer!I41,0)</f>
        <v>3.8911728238574688E-3</v>
      </c>
      <c r="O90" s="95">
        <f>IF(ISNUMBER(Miljødeklarationer!H41),Miljødeklarationer!H41,0)</f>
        <v>4.4145084025392937E-3</v>
      </c>
      <c r="P90" s="95">
        <v>4.0236812882122703E-3</v>
      </c>
      <c r="Q90" s="138">
        <v>4.0256875112722528E-3</v>
      </c>
      <c r="R90" s="66">
        <v>3.4311766981908994E-3</v>
      </c>
    </row>
    <row r="91" spans="2:19" ht="14.7">
      <c r="B91" s="2" t="s">
        <v>4</v>
      </c>
      <c r="C91" s="95">
        <f>IF(ISNUMBER(Miljødeklarationer!AB42),Miljødeklarationer!AB42,0)</f>
        <v>483.89490156693699</v>
      </c>
      <c r="D91" s="95">
        <f>IF(ISNUMBER(Miljødeklarationer!AA42),Miljødeklarationer!AA42,0)</f>
        <v>492.21376591562534</v>
      </c>
      <c r="E91" s="95">
        <f>IF(ISNUMBER(Miljødeklarationer!Z42),Miljødeklarationer!Z42,0)</f>
        <v>521.42307226778303</v>
      </c>
      <c r="F91" s="95">
        <f>IF(ISNUMBER(Miljødeklarationer!Y42),Miljødeklarationer!Y42,0)</f>
        <v>501.37945777312598</v>
      </c>
      <c r="G91" s="95">
        <f>IF(ISNUMBER(Miljødeklarationer!X42),Miljødeklarationer!X42,0)</f>
        <v>509.38134961855383</v>
      </c>
      <c r="H91" s="95">
        <f>IF(ISNUMBER(Miljødeklarationer!W42),Miljødeklarationer!W42,0)</f>
        <v>498.35320102083813</v>
      </c>
      <c r="I91" s="95">
        <f>IF(ISNUMBER(Miljødeklarationer!N42),Miljødeklarationer!N42,0)</f>
        <v>484.7998128825904</v>
      </c>
      <c r="J91" s="95">
        <f>IF(ISNUMBER(Miljødeklarationer!M42),Miljødeklarationer!M42,0)</f>
        <v>411.64635210375678</v>
      </c>
      <c r="K91" s="95">
        <f>IF(ISNUMBER(Miljødeklarationer!L42),Miljødeklarationer!L42,0)</f>
        <v>340.70887208037203</v>
      </c>
      <c r="L91" s="95">
        <f>IF(ISNUMBER(Miljødeklarationer!K42),Miljødeklarationer!K42,0)</f>
        <v>406.79280951136167</v>
      </c>
      <c r="M91" s="95">
        <f>IF(ISNUMBER(Miljødeklarationer!J42),Miljødeklarationer!J42,0)</f>
        <v>328.57713328652568</v>
      </c>
      <c r="N91" s="95">
        <f>IF(ISNUMBER(Miljødeklarationer!I42),Miljødeklarationer!I42,0)</f>
        <v>233.30696453022833</v>
      </c>
      <c r="O91" s="95">
        <f>IF(ISNUMBER(Miljødeklarationer!H42),Miljødeklarationer!H42,0)</f>
        <v>286.58094215496675</v>
      </c>
      <c r="P91" s="95">
        <v>217.22559480607649</v>
      </c>
      <c r="Q91" s="138">
        <v>235.63660482409372</v>
      </c>
      <c r="R91" s="67">
        <v>175.2338995708966</v>
      </c>
    </row>
    <row r="92" spans="2:19" ht="14.7">
      <c r="B92" s="2" t="s">
        <v>5</v>
      </c>
      <c r="C92" s="95">
        <f>IF(ISNUMBER(Miljødeklarationer!AB43),Miljødeklarationer!AB43,0)</f>
        <v>0.12238481945049386</v>
      </c>
      <c r="D92" s="95">
        <f>IF(ISNUMBER(Miljødeklarationer!AA43),Miljødeklarationer!AA43,0)</f>
        <v>8.695000771684025E-2</v>
      </c>
      <c r="E92" s="95">
        <f>IF(ISNUMBER(Miljødeklarationer!Z43),Miljødeklarationer!Z43,0)</f>
        <v>0.11368599576703503</v>
      </c>
      <c r="F92" s="95">
        <f>IF(ISNUMBER(Miljødeklarationer!Y43),Miljødeklarationer!Y43,0)</f>
        <v>0.15972095394029878</v>
      </c>
      <c r="G92" s="95">
        <f>IF(ISNUMBER(Miljødeklarationer!X43),Miljødeklarationer!X43,0)</f>
        <v>0.11153455779062317</v>
      </c>
      <c r="H92" s="95">
        <f>IF(ISNUMBER(Miljødeklarationer!W43),Miljødeklarationer!W43,0)</f>
        <v>7.0122177930471832E-2</v>
      </c>
      <c r="I92" s="95">
        <f>IF(ISNUMBER(Miljødeklarationer!N43),Miljødeklarationer!N43,0)</f>
        <v>8.8169426639269174E-2</v>
      </c>
      <c r="J92" s="95">
        <f>IF(ISNUMBER(Miljødeklarationer!M43),Miljødeklarationer!M43,0)</f>
        <v>7.1472485307542952E-2</v>
      </c>
      <c r="K92" s="95">
        <f>IF(ISNUMBER(Miljødeklarationer!L43),Miljødeklarationer!L43,0)</f>
        <v>7.0064487066584455E-2</v>
      </c>
      <c r="L92" s="95">
        <f>IF(ISNUMBER(Miljødeklarationer!K43),Miljødeklarationer!K43,0)</f>
        <v>7.2595797503397369E-2</v>
      </c>
      <c r="M92" s="95">
        <f>IF(ISNUMBER(Miljødeklarationer!J43),Miljødeklarationer!J43,0)</f>
        <v>5.6296579579668084E-2</v>
      </c>
      <c r="N92" s="95">
        <f>IF(ISNUMBER(Miljødeklarationer!I43),Miljødeklarationer!I43,0)</f>
        <v>5.4682425080931907E-2</v>
      </c>
      <c r="O92" s="95">
        <f>IF(ISNUMBER(Miljødeklarationer!H43),Miljødeklarationer!H43,0)</f>
        <v>5.3325037842484421E-2</v>
      </c>
      <c r="P92" s="95">
        <v>4.3564718920309602E-2</v>
      </c>
      <c r="Q92" s="138">
        <v>5.2387166484755984E-2</v>
      </c>
      <c r="R92" s="65">
        <v>3.7859149679692214E-2</v>
      </c>
    </row>
    <row r="93" spans="2:19" ht="14.7">
      <c r="B93" s="2" t="s">
        <v>6</v>
      </c>
      <c r="C93" s="95">
        <f>IF(ISNUMBER(Miljødeklarationer!AB44),Miljødeklarationer!AB44,0)</f>
        <v>0.98289068674997748</v>
      </c>
      <c r="D93" s="95">
        <f>IF(ISNUMBER(Miljødeklarationer!AA44),Miljødeklarationer!AA44,0)</f>
        <v>0.97528511351058245</v>
      </c>
      <c r="E93" s="95">
        <f>IF(ISNUMBER(Miljødeklarationer!Z44),Miljødeklarationer!Z44,0)</f>
        <v>0.92408944490080258</v>
      </c>
      <c r="F93" s="95">
        <f>IF(ISNUMBER(Miljødeklarationer!Y44),Miljødeklarationer!Y44,0)</f>
        <v>0.83289097579032112</v>
      </c>
      <c r="G93" s="95">
        <f>IF(ISNUMBER(Miljødeklarationer!X44),Miljødeklarationer!X44,0)</f>
        <v>0.57261492641610345</v>
      </c>
      <c r="H93" s="95">
        <f>IF(ISNUMBER(Miljødeklarationer!W44),Miljødeklarationer!W44,0)</f>
        <v>0.40940182044551859</v>
      </c>
      <c r="I93" s="95">
        <f>IF(ISNUMBER(Miljødeklarationer!N44),Miljødeklarationer!N44,0)</f>
        <v>0.38120431858065956</v>
      </c>
      <c r="J93" s="95">
        <f>IF(ISNUMBER(Miljødeklarationer!M44),Miljødeklarationer!M44,0)</f>
        <v>0.33318480946674223</v>
      </c>
      <c r="K93" s="95">
        <f>IF(ISNUMBER(Miljødeklarationer!L44),Miljødeklarationer!L44,0)</f>
        <v>0.29361790426077733</v>
      </c>
      <c r="L93" s="95">
        <f>IF(ISNUMBER(Miljødeklarationer!K44),Miljødeklarationer!K44,0)</f>
        <v>0.29143630962304307</v>
      </c>
      <c r="M93" s="95">
        <f>IF(ISNUMBER(Miljødeklarationer!J44),Miljødeklarationer!J44,0)</f>
        <v>0.23428750176867869</v>
      </c>
      <c r="N93" s="95">
        <f>IF(ISNUMBER(Miljødeklarationer!I44),Miljødeklarationer!I44,0)</f>
        <v>0.1979068414938677</v>
      </c>
      <c r="O93" s="95">
        <f>IF(ISNUMBER(Miljødeklarationer!H44),Miljødeklarationer!H44,0)</f>
        <v>0.21886846576093152</v>
      </c>
      <c r="P93" s="95">
        <v>0.21337900562601722</v>
      </c>
      <c r="Q93" s="138">
        <v>0.27191790722481313</v>
      </c>
      <c r="R93" s="65">
        <v>0.27151483666572412</v>
      </c>
    </row>
    <row r="94" spans="2:19">
      <c r="B94" s="2" t="s">
        <v>7</v>
      </c>
      <c r="C94" s="95">
        <f>IF(ISNUMBER(Miljødeklarationer!AB45),Miljødeklarationer!AB45,0)</f>
        <v>0.27866938223437765</v>
      </c>
      <c r="D94" s="95">
        <f>IF(ISNUMBER(Miljødeklarationer!AA45),Miljødeklarationer!AA45,0)</f>
        <v>0.25462045576032927</v>
      </c>
      <c r="E94" s="95">
        <f>IF(ISNUMBER(Miljødeklarationer!Z45),Miljødeklarationer!Z45,0)</f>
        <v>0.22740403765988468</v>
      </c>
      <c r="F94" s="95">
        <f>IF(ISNUMBER(Miljødeklarationer!Y45),Miljødeklarationer!Y45,0)</f>
        <v>0.17642786671545882</v>
      </c>
      <c r="G94" s="95">
        <f>IF(ISNUMBER(Miljødeklarationer!X45),Miljødeklarationer!X45,0)</f>
        <v>0.17259809555914385</v>
      </c>
      <c r="H94" s="95">
        <f>IF(ISNUMBER(Miljødeklarationer!W45),Miljødeklarationer!W45,0)</f>
        <v>0.14490802398387709</v>
      </c>
      <c r="I94" s="95">
        <f>IF(ISNUMBER(Miljødeklarationer!N45),Miljødeklarationer!N45,0)</f>
        <v>0.1782826423193066</v>
      </c>
      <c r="J94" s="95">
        <f>IF(ISNUMBER(Miljødeklarationer!M45),Miljødeklarationer!M45,0)</f>
        <v>0.17485305447020102</v>
      </c>
      <c r="K94" s="95">
        <f>IF(ISNUMBER(Miljødeklarationer!L45),Miljødeklarationer!L45,0)</f>
        <v>0.18627561728804565</v>
      </c>
      <c r="L94" s="95">
        <f>IF(ISNUMBER(Miljødeklarationer!K45),Miljødeklarationer!K45,0)</f>
        <v>0.17105901123964409</v>
      </c>
      <c r="M94" s="95">
        <f>IF(ISNUMBER(Miljødeklarationer!J45),Miljødeklarationer!J45,0)</f>
        <v>0.16394600728247166</v>
      </c>
      <c r="N94" s="95">
        <f>IF(ISNUMBER(Miljødeklarationer!I45),Miljødeklarationer!I45,0)</f>
        <v>0.13533259590470689</v>
      </c>
      <c r="O94" s="95">
        <f>IF(ISNUMBER(Miljødeklarationer!H45),Miljødeklarationer!H45,0)</f>
        <v>0.15608066723432643</v>
      </c>
      <c r="P94" s="95">
        <v>0.18170793506693744</v>
      </c>
      <c r="Q94" s="138">
        <v>0.17246610905346826</v>
      </c>
      <c r="R94" s="65">
        <v>0.18016858458236443</v>
      </c>
    </row>
    <row r="95" spans="2:19">
      <c r="B95" s="2" t="s">
        <v>8</v>
      </c>
      <c r="C95" s="95">
        <f>IF(ISNUMBER(Miljødeklarationer!AB46),Miljødeklarationer!AB46,0)</f>
        <v>0.12568115362648813</v>
      </c>
      <c r="D95" s="95">
        <f>IF(ISNUMBER(Miljødeklarationer!AA46),Miljødeklarationer!AA46,0)</f>
        <v>0.1074631029432439</v>
      </c>
      <c r="E95" s="95">
        <f>IF(ISNUMBER(Miljødeklarationer!Z46),Miljødeklarationer!Z46,0)</f>
        <v>9.4713901378313523E-2</v>
      </c>
      <c r="F95" s="95">
        <f>IF(ISNUMBER(Miljødeklarationer!Y46),Miljødeklarationer!Y46,0)</f>
        <v>7.0292861164159823E-2</v>
      </c>
      <c r="G95" s="95">
        <f>IF(ISNUMBER(Miljødeklarationer!X46),Miljødeklarationer!X46,0)</f>
        <v>7.5197658032784706E-2</v>
      </c>
      <c r="H95" s="95">
        <f>IF(ISNUMBER(Miljødeklarationer!W46),Miljødeklarationer!W46,0)</f>
        <v>5.7777931852308451E-2</v>
      </c>
      <c r="I95" s="95">
        <f>IF(ISNUMBER(Miljødeklarationer!N46),Miljødeklarationer!N46,0)</f>
        <v>5.3436202975272122E-2</v>
      </c>
      <c r="J95" s="95">
        <f>IF(ISNUMBER(Miljødeklarationer!M46),Miljødeklarationer!M46,0)</f>
        <v>4.5747266555255336E-2</v>
      </c>
      <c r="K95" s="95">
        <f>IF(ISNUMBER(Miljødeklarationer!L46),Miljødeklarationer!L46,0)</f>
        <v>3.5714445367700777E-2</v>
      </c>
      <c r="L95" s="95">
        <f>IF(ISNUMBER(Miljødeklarationer!K46),Miljødeklarationer!K46,0)</f>
        <v>3.0210238491988412E-2</v>
      </c>
      <c r="M95" s="95">
        <f>IF(ISNUMBER(Miljødeklarationer!J46),Miljødeklarationer!J46,0)</f>
        <v>2.2612950578098808E-2</v>
      </c>
      <c r="N95" s="95">
        <f>IF(ISNUMBER(Miljødeklarationer!I46),Miljødeklarationer!I46,0)</f>
        <v>1.7325142905297481E-2</v>
      </c>
      <c r="O95" s="95">
        <f>IF(ISNUMBER(Miljødeklarationer!H46),Miljødeklarationer!H46,0)</f>
        <v>2.1565773875341754E-2</v>
      </c>
      <c r="P95" s="95">
        <v>2.201820491626566E-2</v>
      </c>
      <c r="Q95" s="138">
        <v>2.0619653512539516E-2</v>
      </c>
      <c r="R95" s="65">
        <v>2.6255712517082967E-2</v>
      </c>
    </row>
    <row r="96" spans="2:19" ht="12.6" thickBot="1">
      <c r="B96" s="2" t="s">
        <v>9</v>
      </c>
      <c r="C96" s="95">
        <f>IF(ISNUMBER(Miljødeklarationer!AB47),Miljødeklarationer!AB47,0)</f>
        <v>2.2295745804589796E-2</v>
      </c>
      <c r="D96" s="95">
        <f>IF(ISNUMBER(Miljødeklarationer!AA47),Miljødeklarationer!AA47,0)</f>
        <v>2.2512964911471051E-2</v>
      </c>
      <c r="E96" s="95">
        <f>IF(ISNUMBER(Miljødeklarationer!Z47),Miljødeklarationer!Z47,0)</f>
        <v>1.8380562786558086E-2</v>
      </c>
      <c r="F96" s="95">
        <f>IF(ISNUMBER(Miljødeklarationer!Y47),Miljødeklarationer!Y47,0)</f>
        <v>1.9843676479417229E-2</v>
      </c>
      <c r="G96" s="95">
        <f>IF(ISNUMBER(Miljødeklarationer!X47),Miljødeklarationer!X47,0)</f>
        <v>2.2711300854644487E-2</v>
      </c>
      <c r="H96" s="95">
        <f>IF(ISNUMBER(Miljødeklarationer!W47),Miljødeklarationer!W47,0)</f>
        <v>2.0588056736698696E-2</v>
      </c>
      <c r="I96" s="95">
        <f>IF(ISNUMBER(Miljødeklarationer!N47),Miljødeklarationer!N47,0)</f>
        <v>1.1702285950429615E-2</v>
      </c>
      <c r="J96" s="95">
        <f>IF(ISNUMBER(Miljødeklarationer!M47),Miljødeklarationer!M47,0)</f>
        <v>1.1585026189239029E-2</v>
      </c>
      <c r="K96" s="95">
        <f>IF(ISNUMBER(Miljødeklarationer!L47),Miljødeklarationer!L47,0)</f>
        <v>1.0544586501374737E-2</v>
      </c>
      <c r="L96" s="95">
        <f>IF(ISNUMBER(Miljødeklarationer!K47),Miljødeklarationer!K47,0)</f>
        <v>1.6148095329267958E-2</v>
      </c>
      <c r="M96" s="95">
        <f>IF(ISNUMBER(Miljødeklarationer!J47),Miljødeklarationer!J47,0)</f>
        <v>1.114829389147372E-2</v>
      </c>
      <c r="N96" s="95">
        <f>IF(ISNUMBER(Miljødeklarationer!I47),Miljødeklarationer!I47,0)</f>
        <v>6.442618610677079E-3</v>
      </c>
      <c r="O96" s="95">
        <f>IF(ISNUMBER(Miljødeklarationer!H47),Miljødeklarationer!H47,0)</f>
        <v>7.8715990620658125E-3</v>
      </c>
      <c r="P96" s="95">
        <v>6.8937630289025911E-3</v>
      </c>
      <c r="Q96" s="138">
        <v>1.7383758543704331E-2</v>
      </c>
      <c r="R96" s="124">
        <v>1.6217339888676175E-2</v>
      </c>
    </row>
    <row r="97" spans="2:18" ht="12.6" thickBot="1">
      <c r="B97" s="2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138"/>
      <c r="R97" s="129"/>
    </row>
    <row r="98" spans="2:18">
      <c r="B98" s="5" t="s">
        <v>11</v>
      </c>
      <c r="C98" s="95">
        <f>IF(ISNUMBER(Miljødeklarationer!AB49),Miljødeklarationer!AB49,0)</f>
        <v>13.818693695337721</v>
      </c>
      <c r="D98" s="95">
        <f>IF(ISNUMBER(Miljødeklarationer!AA49),Miljødeklarationer!AA49,0)</f>
        <v>15.875022512742966</v>
      </c>
      <c r="E98" s="95">
        <f>IF(ISNUMBER(Miljødeklarationer!Z49),Miljødeklarationer!Z49,0)</f>
        <v>15.081429923226183</v>
      </c>
      <c r="F98" s="95">
        <f>IF(ISNUMBER(Miljødeklarationer!Y49),Miljødeklarationer!Y49,0)</f>
        <v>18.948009208580991</v>
      </c>
      <c r="G98" s="95">
        <f>IF(ISNUMBER(Miljødeklarationer!X49),Miljødeklarationer!X49,0)</f>
        <v>19.974253994750335</v>
      </c>
      <c r="H98" s="95">
        <f>IF(ISNUMBER(Miljødeklarationer!W49),Miljødeklarationer!W49,0)</f>
        <v>17.004042390791884</v>
      </c>
      <c r="I98" s="95">
        <f>IF(ISNUMBER(Miljødeklarationer!N49),Miljødeklarationer!N49,0)</f>
        <v>13.797311798173292</v>
      </c>
      <c r="J98" s="95">
        <f>IF(ISNUMBER(Miljødeklarationer!M49),Miljødeklarationer!M49,0)</f>
        <v>13.718477041007729</v>
      </c>
      <c r="K98" s="95">
        <f>IF(ISNUMBER(Miljødeklarationer!L49),Miljødeklarationer!L49,0)</f>
        <v>10.272502164927021</v>
      </c>
      <c r="L98" s="95">
        <f>IF(ISNUMBER(Miljødeklarationer!K49),Miljødeklarationer!K49,0)</f>
        <v>12.699143401095196</v>
      </c>
      <c r="M98" s="95">
        <f>IF(ISNUMBER(Miljødeklarationer!J49),Miljødeklarationer!J49,0)</f>
        <v>10.858215890978576</v>
      </c>
      <c r="N98" s="95">
        <f>IF(ISNUMBER(Miljødeklarationer!I49),Miljødeklarationer!I49,0)</f>
        <v>7.4536770391245666</v>
      </c>
      <c r="O98" s="95">
        <f>IF(ISNUMBER(Miljødeklarationer!H49),Miljødeklarationer!H49,0)</f>
        <v>9.5932840861330924</v>
      </c>
      <c r="P98" s="95">
        <v>6.7317874380556351</v>
      </c>
      <c r="Q98" s="138">
        <v>7.9621296494319189</v>
      </c>
      <c r="R98" s="125">
        <v>4.6353926474552054</v>
      </c>
    </row>
    <row r="99" spans="2:18">
      <c r="B99" s="5" t="s">
        <v>12</v>
      </c>
      <c r="C99" s="95">
        <f>IF(ISNUMBER(Miljødeklarationer!AB50),Miljødeklarationer!AB50,0)</f>
        <v>1.6563848378568735</v>
      </c>
      <c r="D99" s="95">
        <f>IF(ISNUMBER(Miljødeklarationer!AA50),Miljødeklarationer!AA50,0)</f>
        <v>2.1245435228853515</v>
      </c>
      <c r="E99" s="95">
        <f>IF(ISNUMBER(Miljødeklarationer!Z50),Miljødeklarationer!Z50,0)</f>
        <v>2.0029339372779535</v>
      </c>
      <c r="F99" s="95">
        <f>IF(ISNUMBER(Miljødeklarationer!Y50),Miljødeklarationer!Y50,0)</f>
        <v>2.0479344067456751</v>
      </c>
      <c r="G99" s="95">
        <f>IF(ISNUMBER(Miljødeklarationer!X50),Miljødeklarationer!X50,0)</f>
        <v>1.9770018901317226</v>
      </c>
      <c r="H99" s="95">
        <f>IF(ISNUMBER(Miljødeklarationer!W50),Miljødeklarationer!W50,0)</f>
        <v>1.8834814318223549</v>
      </c>
      <c r="I99" s="95">
        <f>IF(ISNUMBER(Miljødeklarationer!N50),Miljødeklarationer!N50,0)</f>
        <v>1.9262893340344622</v>
      </c>
      <c r="J99" s="95">
        <f>IF(ISNUMBER(Miljødeklarationer!M50),Miljødeklarationer!M50,0)</f>
        <v>1.4349903343809884</v>
      </c>
      <c r="K99" s="95">
        <f>IF(ISNUMBER(Miljødeklarationer!L50),Miljødeklarationer!L50,0)</f>
        <v>1.3878909498815706</v>
      </c>
      <c r="L99" s="95">
        <f>IF(ISNUMBER(Miljødeklarationer!K50),Miljødeklarationer!K50,0)</f>
        <v>3.9416165704218566</v>
      </c>
      <c r="M99" s="95">
        <f>IF(ISNUMBER(Miljødeklarationer!J50),Miljødeklarationer!J50,0)</f>
        <v>1.8043646635292421</v>
      </c>
      <c r="N99" s="95">
        <f>IF(ISNUMBER(Miljødeklarationer!I50),Miljødeklarationer!I50,0)</f>
        <v>1.226628297706293</v>
      </c>
      <c r="O99" s="95">
        <f>IF(ISNUMBER(Miljødeklarationer!H50),Miljødeklarationer!H50,0)</f>
        <v>1.5188158705647177</v>
      </c>
      <c r="P99" s="95">
        <v>1.0800863573497295</v>
      </c>
      <c r="Q99" s="138">
        <v>1.3703998996353803</v>
      </c>
      <c r="R99" s="125">
        <v>0.79781941497227715</v>
      </c>
    </row>
    <row r="100" spans="2:18">
      <c r="B100" s="5" t="s">
        <v>13</v>
      </c>
      <c r="C100" s="95">
        <f>IF(ISNUMBER(Miljødeklarationer!AB51),Miljødeklarationer!AB51,0)</f>
        <v>4.5407736131524121</v>
      </c>
      <c r="D100" s="95">
        <f>IF(ISNUMBER(Miljødeklarationer!AA51),Miljødeklarationer!AA51,0)</f>
        <v>6.7675134232138765</v>
      </c>
      <c r="E100" s="95">
        <f>IF(ISNUMBER(Miljødeklarationer!Z51),Miljødeklarationer!Z51,0)</f>
        <v>6.2026923169375801</v>
      </c>
      <c r="F100" s="95">
        <f>IF(ISNUMBER(Miljødeklarationer!Y51),Miljødeklarationer!Y51,0)</f>
        <v>5.8023577523031635</v>
      </c>
      <c r="G100" s="95">
        <f>IF(ISNUMBER(Miljødeklarationer!X51),Miljødeklarationer!X51,0)</f>
        <v>5.8968634540536611</v>
      </c>
      <c r="H100" s="95">
        <f>IF(ISNUMBER(Miljødeklarationer!W51),Miljødeklarationer!W51,0)</f>
        <v>5.9066056427440632</v>
      </c>
      <c r="I100" s="95">
        <f>IF(ISNUMBER(Miljødeklarationer!N51),Miljødeklarationer!N51,0)</f>
        <v>5.4096205180906844</v>
      </c>
      <c r="J100" s="95">
        <f>IF(ISNUMBER(Miljødeklarationer!M51),Miljødeklarationer!M51,0)</f>
        <v>5.2986640663801001</v>
      </c>
      <c r="K100" s="95">
        <f>IF(ISNUMBER(Miljødeklarationer!L51),Miljødeklarationer!L51,0)</f>
        <v>4.4586929828675173</v>
      </c>
      <c r="L100" s="95">
        <f>IF(ISNUMBER(Miljødeklarationer!K51),Miljødeklarationer!K51,0)</f>
        <v>5.6377607443133604</v>
      </c>
      <c r="M100" s="95">
        <f>IF(ISNUMBER(Miljødeklarationer!J51),Miljødeklarationer!J51,0)</f>
        <v>4.3082317622617454</v>
      </c>
      <c r="N100" s="95">
        <f>IF(ISNUMBER(Miljødeklarationer!I51),Miljødeklarationer!I51,0)</f>
        <v>2.9739493852056267</v>
      </c>
      <c r="O100" s="95">
        <f>IF(ISNUMBER(Miljødeklarationer!H51),Miljødeklarationer!H51,0)</f>
        <v>3.8208072987776776</v>
      </c>
      <c r="P100" s="95">
        <v>2.6424819452066712</v>
      </c>
      <c r="Q100" s="138">
        <v>2.894836997291792</v>
      </c>
      <c r="R100" s="125">
        <v>1.6853162060461004</v>
      </c>
    </row>
    <row r="101" spans="2:18">
      <c r="B101" s="5" t="s">
        <v>14</v>
      </c>
      <c r="C101" s="95">
        <f>IF(ISNUMBER(Miljødeklarationer!AB52),Miljødeklarationer!AB52,0)</f>
        <v>9.921545462649993</v>
      </c>
      <c r="D101" s="95">
        <f>IF(ISNUMBER(Miljødeklarationer!AA52),Miljødeklarationer!AA52,0)</f>
        <v>10.197457009669058</v>
      </c>
      <c r="E101" s="95">
        <f>IF(ISNUMBER(Miljødeklarationer!Z52),Miljødeklarationer!Z52,0)</f>
        <v>10.181365075711508</v>
      </c>
      <c r="F101" s="95">
        <f>IF(ISNUMBER(Miljødeklarationer!Y52),Miljødeklarationer!Y52,0)</f>
        <v>10.220005772610216</v>
      </c>
      <c r="G101" s="95">
        <f>IF(ISNUMBER(Miljødeklarationer!X52),Miljødeklarationer!X52,0)</f>
        <v>10.940522904568164</v>
      </c>
      <c r="H101" s="95">
        <f>IF(ISNUMBER(Miljødeklarationer!W52),Miljødeklarationer!W52,0)</f>
        <v>10.991318293753269</v>
      </c>
      <c r="I101" s="95">
        <f>IF(ISNUMBER(Miljødeklarationer!N52),Miljødeklarationer!N52,0)</f>
        <v>9.6949759349209561</v>
      </c>
      <c r="J101" s="95">
        <f>IF(ISNUMBER(Miljødeklarationer!M52),Miljødeklarationer!M52,0)</f>
        <v>10.244247742244964</v>
      </c>
      <c r="K101" s="95">
        <f>IF(ISNUMBER(Miljødeklarationer!L52),Miljødeklarationer!L52,0)</f>
        <v>11.150198336320541</v>
      </c>
      <c r="L101" s="95">
        <f>IF(ISNUMBER(Miljødeklarationer!K52),Miljødeklarationer!K52,0)</f>
        <v>10.777029907160479</v>
      </c>
      <c r="M101" s="95">
        <f>IF(ISNUMBER(Miljødeklarationer!J52),Miljødeklarationer!J52,0)</f>
        <v>11.740341707326939</v>
      </c>
      <c r="N101" s="95">
        <f>IF(ISNUMBER(Miljødeklarationer!I52),Miljødeklarationer!I52,0)</f>
        <v>11.834418451480413</v>
      </c>
      <c r="O101" s="95">
        <f>IF(ISNUMBER(Miljødeklarationer!H52),Miljødeklarationer!H52,0)</f>
        <v>11.408450540976503</v>
      </c>
      <c r="P101" s="95">
        <v>10.762588719164695</v>
      </c>
      <c r="Q101" s="138">
        <v>10.766929208752938</v>
      </c>
      <c r="R101" s="125">
        <v>11.84126113867149</v>
      </c>
    </row>
    <row r="102" spans="2:18">
      <c r="B102" s="5" t="s">
        <v>15</v>
      </c>
      <c r="C102" s="95">
        <f>IF(ISNUMBER(Miljødeklarationer!AB53),Miljødeklarationer!AB53,0)</f>
        <v>1.2994295226574557</v>
      </c>
      <c r="D102" s="95">
        <f>IF(ISNUMBER(Miljødeklarationer!AA53),Miljødeklarationer!AA53,0)</f>
        <v>1.1460179768077654</v>
      </c>
      <c r="E102" s="95">
        <f>IF(ISNUMBER(Miljødeklarationer!Z53),Miljødeklarationer!Z53,0)</f>
        <v>1.7583953983803597</v>
      </c>
      <c r="F102" s="95">
        <f>IF(ISNUMBER(Miljødeklarationer!Y53),Miljødeklarationer!Y53,0)</f>
        <v>1.5046224616980668</v>
      </c>
      <c r="G102" s="95">
        <f>IF(ISNUMBER(Miljødeklarationer!X53),Miljødeklarationer!X53,0)</f>
        <v>1.6027439697152319</v>
      </c>
      <c r="H102" s="95">
        <f>IF(ISNUMBER(Miljødeklarationer!W53),Miljødeklarationer!W53,0)</f>
        <v>1.6123207240894641</v>
      </c>
      <c r="I102" s="95">
        <f>IF(ISNUMBER(Miljødeklarationer!N53),Miljødeklarationer!N53,0)</f>
        <v>1.5700032504406591</v>
      </c>
      <c r="J102" s="95">
        <f>IF(ISNUMBER(Miljødeklarationer!M53),Miljødeklarationer!M53,0)</f>
        <v>1.7387469733810788</v>
      </c>
      <c r="K102" s="95">
        <f>IF(ISNUMBER(Miljødeklarationer!L53),Miljødeklarationer!L53,0)</f>
        <v>1.8430083122558933</v>
      </c>
      <c r="L102" s="95">
        <f>IF(ISNUMBER(Miljødeklarationer!K53),Miljødeklarationer!K53,0)</f>
        <v>1.7499280352563023</v>
      </c>
      <c r="M102" s="95">
        <f>IF(ISNUMBER(Miljødeklarationer!J53),Miljødeklarationer!J53,0)</f>
        <v>1.8779313748492585</v>
      </c>
      <c r="N102" s="95">
        <f>IF(ISNUMBER(Miljødeklarationer!I53),Miljødeklarationer!I53,0)</f>
        <v>1.9478643410743299</v>
      </c>
      <c r="O102" s="95">
        <f>IF(ISNUMBER(Miljødeklarationer!H53),Miljødeklarationer!H53,0)</f>
        <v>1.839471822501926</v>
      </c>
      <c r="P102" s="95">
        <v>1.6853721665350532</v>
      </c>
      <c r="Q102" s="138">
        <v>1.6309172262910134</v>
      </c>
      <c r="R102" s="125">
        <v>1.793651318555155</v>
      </c>
    </row>
    <row r="103" spans="2:18">
      <c r="B103" s="5" t="s">
        <v>16</v>
      </c>
      <c r="C103" s="95">
        <f>IF(ISNUMBER(Miljødeklarationer!AB54),Miljødeklarationer!AB54,0)</f>
        <v>0.61741016827694262</v>
      </c>
      <c r="D103" s="95">
        <f>IF(ISNUMBER(Miljødeklarationer!AA54),Miljødeklarationer!AA54,0)</f>
        <v>0.45916957730473662</v>
      </c>
      <c r="E103" s="95">
        <f>IF(ISNUMBER(Miljødeklarationer!Z54),Miljødeklarationer!Z54,0)</f>
        <v>0.43516720357019689</v>
      </c>
      <c r="F103" s="95">
        <f>IF(ISNUMBER(Miljødeklarationer!Y54),Miljødeklarationer!Y54,0)</f>
        <v>0.50460840808192076</v>
      </c>
      <c r="G103" s="95">
        <f>IF(ISNUMBER(Miljødeklarationer!X54),Miljødeklarationer!X54,0)</f>
        <v>0.75139021112167625</v>
      </c>
      <c r="H103" s="95">
        <f>IF(ISNUMBER(Miljødeklarationer!W54),Miljødeklarationer!W54,0)</f>
        <v>1.1449509771189676</v>
      </c>
      <c r="I103" s="95">
        <f>IF(ISNUMBER(Miljødeklarationer!N54),Miljødeklarationer!N54,0)</f>
        <v>1.2032256719602235</v>
      </c>
      <c r="J103" s="95">
        <f>IF(ISNUMBER(Miljødeklarationer!M54),Miljødeklarationer!M54,0)</f>
        <v>1.4465013906026507</v>
      </c>
      <c r="K103" s="95">
        <f>IF(ISNUMBER(Miljødeklarationer!L54),Miljødeklarationer!L54,0)</f>
        <v>1.2989156485560847</v>
      </c>
      <c r="L103" s="95">
        <f>IF(ISNUMBER(Miljødeklarationer!K54),Miljødeklarationer!K54,0)</f>
        <v>1.1666288975924142</v>
      </c>
      <c r="M103" s="95">
        <f>IF(ISNUMBER(Miljødeklarationer!J54),Miljødeklarationer!J54,0)</f>
        <v>1.6081439238907682</v>
      </c>
      <c r="N103" s="95">
        <f>IF(ISNUMBER(Miljødeklarationer!I54),Miljødeklarationer!I54,0)</f>
        <v>1.2684352486848882</v>
      </c>
      <c r="O103" s="95">
        <f>IF(ISNUMBER(Miljødeklarationer!H54),Miljødeklarationer!H54,0)</f>
        <v>1.4747128589028911</v>
      </c>
      <c r="P103" s="95">
        <v>1.7890970288369639</v>
      </c>
      <c r="Q103" s="138">
        <v>1.5527463347471575</v>
      </c>
      <c r="R103" s="125">
        <v>1.6619110501554615</v>
      </c>
    </row>
    <row r="104" spans="2:18">
      <c r="B104" s="2" t="s">
        <v>17</v>
      </c>
      <c r="C104" s="95">
        <f>IF(ISNUMBER(Miljødeklarationer!AB55),Miljødeklarationer!AB55,0)</f>
        <v>0</v>
      </c>
      <c r="D104" s="95">
        <f>IF(ISNUMBER(Miljødeklarationer!AA55),Miljødeklarationer!AA55,0)</f>
        <v>0</v>
      </c>
      <c r="E104" s="95">
        <f>IF(ISNUMBER(Miljødeklarationer!Z55),Miljødeklarationer!Z55,0)</f>
        <v>0</v>
      </c>
      <c r="F104" s="95">
        <f>IF(ISNUMBER(Miljødeklarationer!Y55),Miljødeklarationer!Y55,0)</f>
        <v>0</v>
      </c>
      <c r="G104" s="95">
        <f>IF(ISNUMBER(Miljødeklarationer!X55),Miljødeklarationer!X55,0)</f>
        <v>0</v>
      </c>
      <c r="H104" s="95">
        <f>IF(ISNUMBER(Miljødeklarationer!W55),Miljødeklarationer!W55,0)</f>
        <v>0</v>
      </c>
      <c r="I104" s="95">
        <f>IF(ISNUMBER(Miljødeklarationer!N55),Miljødeklarationer!N55,0)</f>
        <v>0.12191264725432929</v>
      </c>
      <c r="J104" s="95">
        <f>IF(ISNUMBER(Miljødeklarationer!M55),Miljødeklarationer!M55,0)</f>
        <v>0.12309314099689807</v>
      </c>
      <c r="K104" s="95">
        <f>IF(ISNUMBER(Miljødeklarationer!L55),Miljødeklarationer!L55,0)</f>
        <v>0.1904526532153597</v>
      </c>
      <c r="L104" s="95">
        <f>IF(ISNUMBER(Miljødeklarationer!K55),Miljødeklarationer!K55,0)</f>
        <v>4.7215294012462293E-2</v>
      </c>
      <c r="M104" s="95">
        <f>IF(ISNUMBER(Miljødeklarationer!J55),Miljødeklarationer!J55,0)</f>
        <v>6.4588616508524696E-2</v>
      </c>
      <c r="N104" s="95">
        <f>IF(ISNUMBER(Miljødeklarationer!I55),Miljødeklarationer!I55,0)</f>
        <v>0.10806582971834104</v>
      </c>
      <c r="O104" s="95">
        <f>IF(ISNUMBER(Miljødeklarationer!H55),Miljødeklarationer!H55,0)</f>
        <v>5.5436861836969178E-2</v>
      </c>
      <c r="P104" s="95">
        <v>9.6986669392706518E-2</v>
      </c>
      <c r="Q104" s="138">
        <v>9.3190009167300095E-2</v>
      </c>
      <c r="R104" s="126">
        <v>0.11410886986786407</v>
      </c>
    </row>
    <row r="105" spans="2:18">
      <c r="B105" s="2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</row>
    <row r="106" spans="2:18">
      <c r="B106" s="5" t="s">
        <v>19</v>
      </c>
      <c r="C106" s="95">
        <f>IF(ISNUMBER(Miljødeklarationer!AB57),Miljødeklarationer!AB57,0)</f>
        <v>138.82692501320645</v>
      </c>
      <c r="D106" s="95">
        <f>IF(ISNUMBER(Miljødeklarationer!AA57),Miljødeklarationer!AA57,0)</f>
        <v>146.07726696940679</v>
      </c>
      <c r="E106" s="95">
        <f>IF(ISNUMBER(Miljødeklarationer!Z57),Miljødeklarationer!Z57,0)</f>
        <v>161.02282155684338</v>
      </c>
      <c r="F106" s="95">
        <f>IF(ISNUMBER(Miljødeklarationer!Y57),Miljødeklarationer!Y57,0)</f>
        <v>168.80905989857339</v>
      </c>
      <c r="G106" s="95">
        <f>IF(ISNUMBER(Miljødeklarationer!X57),Miljødeklarationer!X57,0)</f>
        <v>171.02878477504402</v>
      </c>
      <c r="H106" s="95">
        <f>IF(ISNUMBER(Miljødeklarationer!W57),Miljødeklarationer!W57,0)</f>
        <v>159.63554233358548</v>
      </c>
      <c r="I106" s="95">
        <f>IF(ISNUMBER(Miljødeklarationer!N57),Miljødeklarationer!N57,0)</f>
        <v>149.52621251518275</v>
      </c>
      <c r="J106" s="95">
        <f>IF(ISNUMBER(Miljødeklarationer!M57),Miljødeklarationer!M57,0)</f>
        <v>128.90292314178802</v>
      </c>
      <c r="K106" s="95">
        <f>IF(ISNUMBER(Miljødeklarationer!L57),Miljødeklarationer!L57,0)</f>
        <v>102.33340388703836</v>
      </c>
      <c r="L106" s="95">
        <f>IF(ISNUMBER(Miljødeklarationer!K57),Miljødeklarationer!K57,0)</f>
        <v>134.58666167584661</v>
      </c>
      <c r="M106" s="95">
        <f>IF(ISNUMBER(Miljødeklarationer!J57),Miljødeklarationer!J57,0)</f>
        <v>107.2622836878063</v>
      </c>
      <c r="N106" s="95">
        <f>IF(ISNUMBER(Miljødeklarationer!I57),Miljødeklarationer!I57,0)</f>
        <v>72.46286166090934</v>
      </c>
      <c r="O106" s="95">
        <f>IF(ISNUMBER(Miljødeklarationer!H57),Miljødeklarationer!H57,0)</f>
        <v>87.992385452383303</v>
      </c>
      <c r="P106" s="95">
        <v>61.859105539412958</v>
      </c>
    </row>
    <row r="107" spans="2:18">
      <c r="B107" s="5" t="s">
        <v>20</v>
      </c>
      <c r="C107" s="95">
        <f>IF(ISNUMBER(Miljødeklarationer!AB58),Miljødeklarationer!AB58,0)</f>
        <v>2.8550901714749535</v>
      </c>
      <c r="D107" s="95">
        <f>IF(ISNUMBER(Miljødeklarationer!AA58),Miljødeklarationer!AA58,0)</f>
        <v>1.9827702451335933</v>
      </c>
      <c r="E107" s="95">
        <f>IF(ISNUMBER(Miljødeklarationer!Z58),Miljødeklarationer!Z58,0)</f>
        <v>2.8257712963555059</v>
      </c>
      <c r="F107" s="95">
        <f>IF(ISNUMBER(Miljødeklarationer!Y58),Miljødeklarationer!Y58,0)</f>
        <v>3.4491917140271315</v>
      </c>
      <c r="G107" s="95">
        <f>IF(ISNUMBER(Miljødeklarationer!X58),Miljødeklarationer!X58,0)</f>
        <v>3.0154703892856358</v>
      </c>
      <c r="H107" s="95">
        <f>IF(ISNUMBER(Miljødeklarationer!W58),Miljødeklarationer!W58,0)</f>
        <v>3.349088309001699</v>
      </c>
      <c r="I107" s="95">
        <f>IF(ISNUMBER(Miljødeklarationer!N58),Miljødeklarationer!N58,0)</f>
        <v>4.9661551054485606</v>
      </c>
      <c r="J107" s="95">
        <f>IF(ISNUMBER(Miljødeklarationer!M58),Miljødeklarationer!M58,0)</f>
        <v>3.1798722871553777</v>
      </c>
      <c r="K107" s="95">
        <f>IF(ISNUMBER(Miljødeklarationer!L58),Miljødeklarationer!L58,0)</f>
        <v>2.8395655420608303</v>
      </c>
      <c r="L107" s="95">
        <f>IF(ISNUMBER(Miljødeklarationer!K58),Miljødeklarationer!K58,0)</f>
        <v>1.7442913746113631</v>
      </c>
      <c r="M107" s="95">
        <f>IF(ISNUMBER(Miljødeklarationer!J58),Miljødeklarationer!J58,0)</f>
        <v>1.3456683676856909</v>
      </c>
      <c r="N107" s="95">
        <f>IF(ISNUMBER(Miljødeklarationer!I58),Miljødeklarationer!I58,0)</f>
        <v>2.1155584140657835</v>
      </c>
      <c r="O107" s="95">
        <f>IF(ISNUMBER(Miljødeklarationer!H58),Miljødeklarationer!H58,0)</f>
        <v>1.9259198770316734</v>
      </c>
      <c r="P107" s="95">
        <v>1.9223298465716385</v>
      </c>
    </row>
    <row r="108" spans="2:18">
      <c r="B108" s="5" t="s">
        <v>21</v>
      </c>
      <c r="C108" s="95">
        <f>IF(ISNUMBER(Miljødeklarationer!AB59),Miljødeklarationer!AB59,0)</f>
        <v>45.572491712874196</v>
      </c>
      <c r="D108" s="95">
        <f>IF(ISNUMBER(Miljødeklarationer!AA59),Miljødeklarationer!AA59,0)</f>
        <v>43.867216570839837</v>
      </c>
      <c r="E108" s="95">
        <f>IF(ISNUMBER(Miljødeklarationer!Z59),Miljødeklarationer!Z59,0)</f>
        <v>44.408345701540476</v>
      </c>
      <c r="F108" s="95">
        <f>IF(ISNUMBER(Miljødeklarationer!Y59),Miljødeklarationer!Y59,0)</f>
        <v>31.794135042655622</v>
      </c>
      <c r="G108" s="95">
        <f>IF(ISNUMBER(Miljødeklarationer!X59),Miljødeklarationer!X59,0)</f>
        <v>32.169546204415305</v>
      </c>
      <c r="H108" s="95">
        <f>IF(ISNUMBER(Miljødeklarationer!W59),Miljødeklarationer!W59,0)</f>
        <v>33.239771920102797</v>
      </c>
      <c r="I108" s="95">
        <f>IF(ISNUMBER(Miljødeklarationer!N59),Miljødeklarationer!N59,0)</f>
        <v>32.029123226752226</v>
      </c>
      <c r="J108" s="95">
        <f>IF(ISNUMBER(Miljødeklarationer!M59),Miljødeklarationer!M59,0)</f>
        <v>25.211586027082479</v>
      </c>
      <c r="K108" s="95">
        <f>IF(ISNUMBER(Miljødeklarationer!L59),Miljødeklarationer!L59,0)</f>
        <v>21.86900450874262</v>
      </c>
      <c r="L108" s="95">
        <f>IF(ISNUMBER(Miljødeklarationer!K59),Miljødeklarationer!K59,0)</f>
        <v>17.260106009688176</v>
      </c>
      <c r="M108" s="95">
        <f>IF(ISNUMBER(Miljødeklarationer!J59),Miljødeklarationer!J59,0)</f>
        <v>11.638603004668624</v>
      </c>
      <c r="N108" s="95">
        <f>IF(ISNUMBER(Miljødeklarationer!I59),Miljødeklarationer!I59,0)</f>
        <v>10.687093083305317</v>
      </c>
      <c r="O108" s="95">
        <f>IF(ISNUMBER(Miljødeklarationer!H59),Miljødeklarationer!H59,0)</f>
        <v>13.287975961433855</v>
      </c>
      <c r="P108" s="95">
        <v>11.699718007035763</v>
      </c>
    </row>
    <row r="109" spans="2:18">
      <c r="B109" s="5" t="s">
        <v>22</v>
      </c>
      <c r="C109" s="95">
        <f>IF(ISNUMBER(Miljødeklarationer!AB60),Miljødeklarationer!AB60,0)</f>
        <v>30.415883530116236</v>
      </c>
      <c r="D109" s="95">
        <f>IF(ISNUMBER(Miljødeklarationer!AA60),Miljødeklarationer!AA60,0)</f>
        <v>31.567991532852066</v>
      </c>
      <c r="E109" s="95">
        <f>IF(ISNUMBER(Miljødeklarationer!Z60),Miljødeklarationer!Z60,0)</f>
        <v>27.733093813603293</v>
      </c>
      <c r="F109" s="95">
        <f>IF(ISNUMBER(Miljødeklarationer!Y60),Miljødeklarationer!Y60,0)</f>
        <v>31.94490934647753</v>
      </c>
      <c r="G109" s="95">
        <f>IF(ISNUMBER(Miljødeklarationer!X60),Miljødeklarationer!X60,0)</f>
        <v>30.861790500330255</v>
      </c>
      <c r="H109" s="95">
        <f>IF(ISNUMBER(Miljødeklarationer!W60),Miljødeklarationer!W60,0)</f>
        <v>35.088495545341573</v>
      </c>
      <c r="I109" s="95">
        <f>IF(ISNUMBER(Miljødeklarationer!N60),Miljødeklarationer!N60,0)</f>
        <v>58.045202264270785</v>
      </c>
      <c r="J109" s="95">
        <f>IF(ISNUMBER(Miljødeklarationer!M60),Miljødeklarationer!M60,0)</f>
        <v>57.140919633214871</v>
      </c>
      <c r="K109" s="95">
        <f>IF(ISNUMBER(Miljødeklarationer!L60),Miljødeklarationer!L60,0)</f>
        <v>62.277470323751558</v>
      </c>
      <c r="L109" s="95">
        <f>IF(ISNUMBER(Miljødeklarationer!K60),Miljødeklarationer!K60,0)</f>
        <v>61.492988814258254</v>
      </c>
      <c r="M109" s="95">
        <f>IF(ISNUMBER(Miljødeklarationer!J60),Miljødeklarationer!J60,0)</f>
        <v>60.205268748296639</v>
      </c>
      <c r="N109" s="95">
        <f>IF(ISNUMBER(Miljødeklarationer!I60),Miljødeklarationer!I60,0)</f>
        <v>60.753481337224706</v>
      </c>
      <c r="O109" s="95">
        <f>IF(ISNUMBER(Miljødeklarationer!H60),Miljødeklarationer!H60,0)</f>
        <v>69.123332142861102</v>
      </c>
      <c r="P109" s="95">
        <v>90.807716654521244</v>
      </c>
    </row>
    <row r="110" spans="2:18">
      <c r="B110" s="5" t="s">
        <v>23</v>
      </c>
      <c r="C110" s="95">
        <f>IF(ISNUMBER(Miljødeklarationer!AB61),Miljødeklarationer!AB61,0)</f>
        <v>53.633745151945526</v>
      </c>
      <c r="D110" s="95">
        <f>IF(ISNUMBER(Miljødeklarationer!AA61),Miljødeklarationer!AA61,0)</f>
        <v>55.648689738659364</v>
      </c>
      <c r="E110" s="95">
        <f>IF(ISNUMBER(Miljødeklarationer!Z61),Miljødeklarationer!Z61,0)</f>
        <v>57.818718117368242</v>
      </c>
      <c r="F110" s="95">
        <f>IF(ISNUMBER(Miljødeklarationer!Y61),Miljødeklarationer!Y61,0)</f>
        <v>59.205645244957786</v>
      </c>
      <c r="G110" s="95">
        <f>IF(ISNUMBER(Miljødeklarationer!X61),Miljødeklarationer!X61,0)</f>
        <v>57.000797615884764</v>
      </c>
      <c r="H110" s="95">
        <f>IF(ISNUMBER(Miljødeklarationer!W61),Miljødeklarationer!W61,0)</f>
        <v>60.069456709123934</v>
      </c>
      <c r="I110" s="95">
        <f>IF(ISNUMBER(Miljødeklarationer!N61),Miljødeklarationer!N61,0)</f>
        <v>52.117126294917142</v>
      </c>
      <c r="J110" s="95">
        <f>IF(ISNUMBER(Miljødeklarationer!M61),Miljødeklarationer!M61,0)</f>
        <v>55.011123622405457</v>
      </c>
      <c r="K110" s="95">
        <f>IF(ISNUMBER(Miljødeklarationer!L61),Miljødeklarationer!L61,0)</f>
        <v>63.196532877564003</v>
      </c>
      <c r="L110" s="95">
        <f>IF(ISNUMBER(Miljødeklarationer!K61),Miljødeklarationer!K61,0)</f>
        <v>58.836572821639649</v>
      </c>
      <c r="M110" s="95">
        <f>IF(ISNUMBER(Miljødeklarationer!J61),Miljødeklarationer!J61,0)</f>
        <v>62.158724578585506</v>
      </c>
      <c r="N110" s="95">
        <f>IF(ISNUMBER(Miljødeklarationer!I61),Miljødeklarationer!I61,0)</f>
        <v>64.607822314019089</v>
      </c>
      <c r="O110" s="95">
        <f>IF(ISNUMBER(Miljødeklarationer!H61),Miljødeklarationer!H61,0)</f>
        <v>62.493962240307496</v>
      </c>
      <c r="P110" s="95">
        <v>58.896928613023</v>
      </c>
    </row>
    <row r="111" spans="2:18">
      <c r="B111" s="5" t="s">
        <v>24</v>
      </c>
      <c r="C111" s="95">
        <f>IF(ISNUMBER(Miljødeklarationer!AB62),Miljødeklarationer!AB62,0)</f>
        <v>0</v>
      </c>
      <c r="D111" s="95">
        <f>IF(ISNUMBER(Miljødeklarationer!AA62),Miljødeklarationer!AA62,0)</f>
        <v>0</v>
      </c>
      <c r="E111" s="95">
        <f>IF(ISNUMBER(Miljødeklarationer!Z62),Miljødeklarationer!Z62,0)</f>
        <v>0</v>
      </c>
      <c r="F111" s="95">
        <f>IF(ISNUMBER(Miljødeklarationer!Y62),Miljødeklarationer!Y62,0)</f>
        <v>0</v>
      </c>
      <c r="G111" s="95">
        <f>IF(ISNUMBER(Miljødeklarationer!X62),Miljødeklarationer!X62,0)</f>
        <v>0</v>
      </c>
      <c r="H111" s="95">
        <f>IF(ISNUMBER(Miljødeklarationer!W62),Miljødeklarationer!W62,0)</f>
        <v>0</v>
      </c>
      <c r="I111" s="95">
        <f>IF(ISNUMBER(Miljødeklarationer!N62),Miljødeklarationer!N62,0)</f>
        <v>8.5124971240742198E-2</v>
      </c>
      <c r="J111" s="95">
        <f>IF(ISNUMBER(Miljødeklarationer!M62),Miljødeklarationer!M62,0)</f>
        <v>8.4658995706727372E-2</v>
      </c>
      <c r="K111" s="95">
        <f>IF(ISNUMBER(Miljødeklarationer!L62),Miljødeklarationer!L62,0)</f>
        <v>0.13827384411526114</v>
      </c>
      <c r="L111" s="95">
        <f>IF(ISNUMBER(Miljødeklarationer!K62),Miljødeklarationer!K62,0)</f>
        <v>6.4102515958525438E-2</v>
      </c>
      <c r="M111" s="95">
        <f>IF(ISNUMBER(Miljødeklarationer!J62),Miljødeklarationer!J62,0)</f>
        <v>8.7689654529821859E-2</v>
      </c>
      <c r="N111" s="95">
        <f>IF(ISNUMBER(Miljødeklarationer!I62),Miljødeklarationer!I62,0)</f>
        <v>0.12007314413149005</v>
      </c>
      <c r="O111" s="95">
        <f>IF(ISNUMBER(Miljødeklarationer!H62),Miljødeklarationer!H62,0)</f>
        <v>6.1596513152187976E-2</v>
      </c>
      <c r="P111" s="95">
        <v>0.10776296599189611</v>
      </c>
    </row>
    <row r="112" spans="2:18">
      <c r="B112" s="5" t="s">
        <v>25</v>
      </c>
      <c r="C112" s="95">
        <f>IF(ISNUMBER(Miljødeklarationer!AB63),Miljødeklarationer!AB63,0)</f>
        <v>0</v>
      </c>
      <c r="D112" s="95">
        <f>IF(ISNUMBER(Miljødeklarationer!AA63),Miljødeklarationer!AA63,0)</f>
        <v>0</v>
      </c>
      <c r="E112" s="95">
        <f>IF(ISNUMBER(Miljødeklarationer!Z63),Miljødeklarationer!Z63,0)</f>
        <v>0</v>
      </c>
      <c r="F112" s="95">
        <f>IF(ISNUMBER(Miljødeklarationer!Y63),Miljødeklarationer!Y63,0)</f>
        <v>0</v>
      </c>
      <c r="G112" s="95">
        <f>IF(ISNUMBER(Miljødeklarationer!X63),Miljødeklarationer!X63,0)</f>
        <v>0</v>
      </c>
      <c r="H112" s="95">
        <f>IF(ISNUMBER(Miljødeklarationer!W63),Miljødeklarationer!W63,0)</f>
        <v>0</v>
      </c>
      <c r="I112" s="95">
        <f>IF(ISNUMBER(Miljødeklarationer!N63),Miljødeklarationer!N63,0)</f>
        <v>9.2711853947365253</v>
      </c>
      <c r="J112" s="95">
        <f>IF(ISNUMBER(Miljødeklarationer!M63),Miljødeklarationer!M63,0)</f>
        <v>2.9264290012560181</v>
      </c>
      <c r="K112" s="95">
        <f>IF(ISNUMBER(Miljødeklarationer!L63),Miljødeklarationer!L63,0)</f>
        <v>2.3206489187218846</v>
      </c>
      <c r="L112" s="95">
        <f>IF(ISNUMBER(Miljødeklarationer!K63),Miljødeklarationer!K63,0)</f>
        <v>12.842103113426642</v>
      </c>
      <c r="M112" s="95">
        <f>IF(ISNUMBER(Miljødeklarationer!J63),Miljødeklarationer!J63,0)</f>
        <v>10.43584571762783</v>
      </c>
      <c r="N112" s="95">
        <f>IF(ISNUMBER(Miljødeklarationer!I63),Miljødeklarationer!I63,0)</f>
        <v>1.2624239408333207</v>
      </c>
      <c r="O112" s="95">
        <f>IF(ISNUMBER(Miljødeklarationer!H63),Miljødeklarationer!H63,0)</f>
        <v>4.3710885226232739</v>
      </c>
      <c r="P112" s="95">
        <v>2.7946891642245428</v>
      </c>
    </row>
    <row r="113" spans="2:19">
      <c r="B113" s="2" t="s">
        <v>26</v>
      </c>
      <c r="C113" s="95">
        <f>IF(ISNUMBER(Miljødeklarationer!AB64),Miljødeklarationer!AB64,0)</f>
        <v>0</v>
      </c>
      <c r="D113" s="95">
        <f>IF(ISNUMBER(Miljødeklarationer!AA64),Miljødeklarationer!AA64,0)</f>
        <v>0</v>
      </c>
      <c r="E113" s="95">
        <f>IF(ISNUMBER(Miljødeklarationer!Z64),Miljødeklarationer!Z64,0)</f>
        <v>0</v>
      </c>
      <c r="F113" s="95">
        <f>IF(ISNUMBER(Miljødeklarationer!Y64),Miljødeklarationer!Y64,0)</f>
        <v>0</v>
      </c>
      <c r="G113" s="95">
        <f>IF(ISNUMBER(Miljødeklarationer!X64),Miljødeklarationer!X64,0)</f>
        <v>0</v>
      </c>
      <c r="H113" s="95">
        <f>IF(ISNUMBER(Miljødeklarationer!W64),Miljødeklarationer!W64,0)</f>
        <v>0</v>
      </c>
      <c r="I113" s="95">
        <f>IF(ISNUMBER(Miljødeklarationer!N64),Miljødeklarationer!N64,0)</f>
        <v>0.34596277511772444</v>
      </c>
      <c r="J113" s="95">
        <f>IF(ISNUMBER(Miljødeklarationer!M64),Miljødeklarationer!M64,0)</f>
        <v>0.45558890647118611</v>
      </c>
      <c r="K113" s="95">
        <f>IF(ISNUMBER(Miljødeklarationer!L64),Miljødeklarationer!L64,0)</f>
        <v>0.81586825137192576</v>
      </c>
      <c r="L113" s="95">
        <f>IF(ISNUMBER(Miljødeklarationer!K64),Miljødeklarationer!K64,0)</f>
        <v>0.33831694305203258</v>
      </c>
      <c r="M113" s="95">
        <f>IF(ISNUMBER(Miljødeklarationer!J64),Miljødeklarationer!J64,0)</f>
        <v>0.42624902455113772</v>
      </c>
      <c r="N113" s="95">
        <f>IF(ISNUMBER(Miljødeklarationer!I64),Miljødeklarationer!I64,0)</f>
        <v>0</v>
      </c>
      <c r="O113" s="95">
        <f>IF(ISNUMBER(Miljødeklarationer!H64),Miljødeklarationer!H64,0)</f>
        <v>0</v>
      </c>
      <c r="P113" s="95">
        <v>0</v>
      </c>
    </row>
    <row r="114" spans="2:19">
      <c r="B114" s="2"/>
    </row>
    <row r="115" spans="2:19">
      <c r="B115" s="5" t="s">
        <v>103</v>
      </c>
      <c r="C115" s="86">
        <v>2004</v>
      </c>
      <c r="D115" s="86">
        <v>2005</v>
      </c>
      <c r="E115" s="86">
        <v>2006</v>
      </c>
      <c r="F115" s="86">
        <v>2007</v>
      </c>
      <c r="G115" s="86">
        <v>2008</v>
      </c>
      <c r="H115" s="86">
        <v>2009</v>
      </c>
      <c r="I115" s="86">
        <v>2010</v>
      </c>
      <c r="J115" s="86">
        <v>2011</v>
      </c>
      <c r="K115" s="86">
        <v>2012</v>
      </c>
      <c r="L115" s="86">
        <v>2013</v>
      </c>
      <c r="M115" s="86">
        <v>2014</v>
      </c>
      <c r="N115" s="86">
        <v>2015</v>
      </c>
      <c r="O115" s="86">
        <v>2016</v>
      </c>
      <c r="P115" s="86">
        <v>2017</v>
      </c>
      <c r="Q115" s="86">
        <v>2018</v>
      </c>
      <c r="R115" s="86">
        <v>2019</v>
      </c>
      <c r="S115" s="86">
        <v>2020</v>
      </c>
    </row>
    <row r="116" spans="2:19" ht="14.7">
      <c r="B116" s="2" t="s">
        <v>1</v>
      </c>
      <c r="C116" s="95"/>
      <c r="D116" s="95">
        <f>IF(ISNUMBER(Miljødeklarationer!T105),Miljødeklarationer!T105,0)</f>
        <v>517.76416818673965</v>
      </c>
      <c r="E116" s="95">
        <f>IF(ISNUMBER(Miljødeklarationer!S105),Miljødeklarationer!S105,0)</f>
        <v>641.14572584797179</v>
      </c>
      <c r="F116" s="95">
        <f>IF(ISNUMBER(Miljødeklarationer!R105),Miljødeklarationer!R105,0)</f>
        <v>599.7506337388088</v>
      </c>
      <c r="G116" s="95">
        <f>IF(ISNUMBER(Miljødeklarationer!Q105),Miljødeklarationer!Q105,0)</f>
        <v>485.17684992430651</v>
      </c>
      <c r="H116" s="95">
        <f>IF(ISNUMBER(Miljødeklarationer!P105),Miljødeklarationer!P105,0)</f>
        <v>518.65826825298325</v>
      </c>
      <c r="I116" s="95">
        <f>IF(ISNUMBER(Miljødeklarationer!N105),Miljødeklarationer!N105,0)</f>
        <v>491.50267985345829</v>
      </c>
      <c r="J116" s="95">
        <f>IF(ISNUMBER(Miljødeklarationer!M105),Miljødeklarationer!M105,0)</f>
        <v>416.11162522129746</v>
      </c>
      <c r="K116" s="95">
        <f>IF(ISNUMBER(Miljødeklarationer!L105),Miljødeklarationer!L105,0)</f>
        <v>344.13961432777091</v>
      </c>
      <c r="L116" s="95">
        <f>IF(ISNUMBER(Miljødeklarationer!K105),Miljødeklarationer!K105,0)</f>
        <v>411.32314015138263</v>
      </c>
      <c r="M116" s="95">
        <f>IF(ISNUMBER(Miljødeklarationer!J105),Miljødeklarationer!J105,0)</f>
        <v>329.03368178498499</v>
      </c>
      <c r="N116" s="95">
        <f>IF(ISNUMBER(Miljødeklarationer!I105),Miljødeklarationer!I105,0)</f>
        <v>233.079272937746</v>
      </c>
      <c r="O116" s="95">
        <f>IF(ISNUMBER(Miljødeklarationer!H105),Miljødeklarationer!H105,0)</f>
        <v>287.08271403112013</v>
      </c>
      <c r="P116" s="95">
        <v>216.07210733802864</v>
      </c>
      <c r="Q116">
        <v>235.11344745410045</v>
      </c>
    </row>
    <row r="117" spans="2:19" ht="14.7">
      <c r="B117" s="2" t="s">
        <v>2</v>
      </c>
      <c r="D117" s="95">
        <f>IF(ISNUMBER(Miljødeklarationer!T106),Miljødeklarationer!T106,0)</f>
        <v>0.26593121402233244</v>
      </c>
      <c r="E117" s="95">
        <f>IF(ISNUMBER(Miljødeklarationer!S106),Miljødeklarationer!S106,0)</f>
        <v>0.22558912525827277</v>
      </c>
      <c r="F117" s="95">
        <f>IF(ISNUMBER(Miljødeklarationer!R106),Miljødeklarationer!R106,0)</f>
        <v>0.17386440460039632</v>
      </c>
      <c r="G117" s="95">
        <f>IF(ISNUMBER(Miljødeklarationer!Q106),Miljødeklarationer!Q106,0)</f>
        <v>0.17128379178980788</v>
      </c>
      <c r="H117" s="95">
        <f>IF(ISNUMBER(Miljødeklarationer!P106),Miljødeklarationer!P106,0)</f>
        <v>0.18562937756879466</v>
      </c>
      <c r="I117" s="95">
        <f>IF(ISNUMBER(Miljødeklarationer!N106),Miljødeklarationer!N106,0)</f>
        <v>0.28769313855765266</v>
      </c>
      <c r="J117" s="95">
        <f>IF(ISNUMBER(Miljødeklarationer!M106),Miljødeklarationer!M106,0)</f>
        <v>0.2447657700918795</v>
      </c>
      <c r="K117" s="95">
        <f>IF(ISNUMBER(Miljødeklarationer!L106),Miljødeklarationer!L106,0)</f>
        <v>0.18643981394010406</v>
      </c>
      <c r="L117" s="95">
        <f>IF(ISNUMBER(Miljødeklarationer!K106),Miljødeklarationer!K106,0)</f>
        <v>0.1630312093836658</v>
      </c>
      <c r="M117" s="95">
        <f>IF(ISNUMBER(Miljødeklarationer!J106),Miljødeklarationer!J106,0)</f>
        <v>0.12717997320247651</v>
      </c>
      <c r="N117" s="95">
        <f>IF(ISNUMBER(Miljødeklarationer!I106),Miljødeklarationer!I106,0)</f>
        <v>0.10800253310385535</v>
      </c>
      <c r="O117" s="95">
        <f>IF(ISNUMBER(Miljødeklarationer!H106),Miljødeklarationer!H106,0)</f>
        <v>0.12735324731188591</v>
      </c>
      <c r="P117" s="95">
        <v>0.12879009885622611</v>
      </c>
      <c r="Q117">
        <v>0.12487110594276382</v>
      </c>
    </row>
    <row r="118" spans="2:19" ht="14.7">
      <c r="B118" s="2" t="s">
        <v>3</v>
      </c>
      <c r="D118" s="95">
        <f>IF(ISNUMBER(Miljødeklarationer!T107),Miljødeklarationer!T107,0)</f>
        <v>9.3188795063615746E-3</v>
      </c>
      <c r="E118" s="95">
        <f>IF(ISNUMBER(Miljødeklarationer!S107),Miljødeklarationer!S107,0)</f>
        <v>1.0032630190457005E-2</v>
      </c>
      <c r="F118" s="95">
        <f>IF(ISNUMBER(Miljødeklarationer!R107),Miljødeklarationer!R107,0)</f>
        <v>9.8519442277916151E-3</v>
      </c>
      <c r="G118" s="95">
        <f>IF(ISNUMBER(Miljødeklarationer!Q107),Miljødeklarationer!Q107,0)</f>
        <v>9.3258063261591195E-3</v>
      </c>
      <c r="H118" s="95">
        <f>IF(ISNUMBER(Miljødeklarationer!P107),Miljødeklarationer!P107,0)</f>
        <v>8.5974497589957326E-3</v>
      </c>
      <c r="I118" s="95">
        <f>IF(ISNUMBER(Miljødeklarationer!N107),Miljødeklarationer!N107,0)</f>
        <v>6.6622526860526899E-3</v>
      </c>
      <c r="J118" s="95">
        <f>IF(ISNUMBER(Miljødeklarationer!M107),Miljødeklarationer!M107,0)</f>
        <v>5.7424825387789886E-3</v>
      </c>
      <c r="K118" s="95">
        <f>IF(ISNUMBER(Miljødeklarationer!L107),Miljødeklarationer!L107,0)</f>
        <v>5.7742235024155408E-3</v>
      </c>
      <c r="L118" s="95">
        <f>IF(ISNUMBER(Miljødeklarationer!K107),Miljødeklarationer!K107,0)</f>
        <v>5.7915294181968306E-3</v>
      </c>
      <c r="M118" s="95">
        <f>IF(ISNUMBER(Miljødeklarationer!J107),Miljødeklarationer!J107,0)</f>
        <v>5.2622326456335817E-3</v>
      </c>
      <c r="N118" s="95">
        <f>IF(ISNUMBER(Miljødeklarationer!I107),Miljødeklarationer!I107,0)</f>
        <v>3.7994718667487166E-3</v>
      </c>
      <c r="O118" s="95">
        <f>IF(ISNUMBER(Miljødeklarationer!H107),Miljødeklarationer!H107,0)</f>
        <v>4.3428600408277583E-3</v>
      </c>
      <c r="P118" s="95">
        <v>3.9644663835495825E-3</v>
      </c>
      <c r="Q118">
        <v>3.9744732102396175E-3</v>
      </c>
    </row>
    <row r="119" spans="2:19" ht="14.7">
      <c r="B119" s="2" t="s">
        <v>4</v>
      </c>
      <c r="D119" s="95">
        <f>IF(ISNUMBER(Miljødeklarationer!T108),Miljødeklarationer!T108,0)</f>
        <v>526.36748632988565</v>
      </c>
      <c r="E119" s="95">
        <f>IF(ISNUMBER(Miljødeklarationer!S108),Miljødeklarationer!S108,0)</f>
        <v>649.27425596000342</v>
      </c>
      <c r="F119" s="95">
        <f>IF(ISNUMBER(Miljødeklarationer!R108),Miljødeklarationer!R108,0)</f>
        <v>607.01972200920375</v>
      </c>
      <c r="G119" s="95">
        <f>IF(ISNUMBER(Miljødeklarationer!Q108),Miljødeklarationer!Q108,0)</f>
        <v>492.10722044898336</v>
      </c>
      <c r="H119" s="95">
        <f>IF(ISNUMBER(Miljødeklarationer!P108),Miljødeklarationer!P108,0)</f>
        <v>525.52868615646548</v>
      </c>
      <c r="I119" s="95">
        <f>IF(ISNUMBER(Miljødeklarationer!N108),Miljødeklarationer!N108,0)</f>
        <v>499.89462654645922</v>
      </c>
      <c r="J119" s="95">
        <f>IF(ISNUMBER(Miljødeklarationer!M108),Miljødeklarationer!M108,0)</f>
        <v>423.36020609348299</v>
      </c>
      <c r="K119" s="95">
        <f>IF(ISNUMBER(Miljødeklarationer!L108),Miljødeklarationer!L108,0)</f>
        <v>350.17760538876291</v>
      </c>
      <c r="L119" s="95">
        <f>IF(ISNUMBER(Miljødeklarationer!K108),Miljødeklarationer!K108,0)</f>
        <v>417.2542360893521</v>
      </c>
      <c r="M119" s="95">
        <f>IF(ISNUMBER(Miljødeklarationer!J108),Miljødeklarationer!J108,0)</f>
        <v>333.97320249468913</v>
      </c>
      <c r="N119" s="95">
        <f>IF(ISNUMBER(Miljødeklarationer!I108),Miljødeklarationer!I108,0)</f>
        <v>237.06243590484343</v>
      </c>
      <c r="O119" s="95">
        <f>IF(ISNUMBER(Miljødeklarationer!H108),Miljødeklarationer!H108,0)</f>
        <v>291.92728826531265</v>
      </c>
      <c r="P119" s="95">
        <v>220.56338922423436</v>
      </c>
      <c r="Q119">
        <v>239.41961811932094</v>
      </c>
    </row>
    <row r="120" spans="2:19" ht="14.7">
      <c r="B120" s="2" t="s">
        <v>5</v>
      </c>
      <c r="D120" s="95">
        <f>IF(ISNUMBER(Miljødeklarationer!T109),Miljødeklarationer!T109,0)</f>
        <v>0.28275315363299042</v>
      </c>
      <c r="E120" s="95">
        <f>IF(ISNUMBER(Miljødeklarationer!S109),Miljødeklarationer!S109,0)</f>
        <v>0.32974031514334479</v>
      </c>
      <c r="F120" s="95">
        <f>IF(ISNUMBER(Miljødeklarationer!R109),Miljødeklarationer!R109,0)</f>
        <v>0.26825752590862384</v>
      </c>
      <c r="G120" s="95">
        <f>IF(ISNUMBER(Miljødeklarationer!Q109),Miljødeklarationer!Q109,0)</f>
        <v>0.20142585721590961</v>
      </c>
      <c r="H120" s="95">
        <f>IF(ISNUMBER(Miljødeklarationer!P109),Miljødeklarationer!P109,0)</f>
        <v>0.16115885871238486</v>
      </c>
      <c r="I120" s="95">
        <f>IF(ISNUMBER(Miljødeklarationer!N109),Miljødeklarationer!N109,0)</f>
        <v>8.3047855530159725E-2</v>
      </c>
      <c r="J120" s="95">
        <f>IF(ISNUMBER(Miljødeklarationer!M109),Miljødeklarationer!M109,0)</f>
        <v>6.3897296040489243E-2</v>
      </c>
      <c r="K120" s="95">
        <f>IF(ISNUMBER(Miljødeklarationer!L109),Miljødeklarationer!L109,0)</f>
        <v>6.3636762563738333E-2</v>
      </c>
      <c r="L120" s="95">
        <f>IF(ISNUMBER(Miljødeklarationer!K109),Miljødeklarationer!K109,0)</f>
        <v>7.0091223539636233E-2</v>
      </c>
      <c r="M120" s="95">
        <f>IF(ISNUMBER(Miljødeklarationer!J109),Miljødeklarationer!J109,0)</f>
        <v>5.1269529310667486E-2</v>
      </c>
      <c r="N120" s="95">
        <f>IF(ISNUMBER(Miljødeklarationer!I109),Miljødeklarationer!I109,0)</f>
        <v>4.4111905495085611E-2</v>
      </c>
      <c r="O120" s="95">
        <f>IF(ISNUMBER(Miljødeklarationer!H109),Miljødeklarationer!H109,0)</f>
        <v>4.6755369412094155E-2</v>
      </c>
      <c r="P120" s="95">
        <v>4.0952590193853049E-2</v>
      </c>
      <c r="Q120">
        <v>4.6890415600947026E-2</v>
      </c>
    </row>
    <row r="121" spans="2:19" ht="14.7">
      <c r="B121" s="2" t="s">
        <v>6</v>
      </c>
      <c r="D121" s="95">
        <f>IF(ISNUMBER(Miljødeklarationer!T110),Miljødeklarationer!T110,0)</f>
        <v>0.87944694101649656</v>
      </c>
      <c r="E121" s="95">
        <f>IF(ISNUMBER(Miljødeklarationer!S110),Miljødeklarationer!S110,0)</f>
        <v>0.82574321724688526</v>
      </c>
      <c r="F121" s="95">
        <f>IF(ISNUMBER(Miljødeklarationer!R110),Miljødeklarationer!R110,0)</f>
        <v>0.65966576221341222</v>
      </c>
      <c r="G121" s="95">
        <f>IF(ISNUMBER(Miljødeklarationer!Q110),Miljødeklarationer!Q110,0)</f>
        <v>0.54839197642226833</v>
      </c>
      <c r="H121" s="95">
        <f>IF(ISNUMBER(Miljødeklarationer!P110),Miljødeklarationer!P110,0)</f>
        <v>0.48832795687823322</v>
      </c>
      <c r="I121" s="95">
        <f>IF(ISNUMBER(Miljødeklarationer!N110),Miljødeklarationer!N110,0)</f>
        <v>0.39033677123872895</v>
      </c>
      <c r="J121" s="95">
        <f>IF(ISNUMBER(Miljødeklarationer!M110),Miljødeklarationer!M110,0)</f>
        <v>0.33742811275923434</v>
      </c>
      <c r="K121" s="95">
        <f>IF(ISNUMBER(Miljødeklarationer!L110),Miljødeklarationer!L110,0)</f>
        <v>0.29389729255427266</v>
      </c>
      <c r="L121" s="95">
        <f>IF(ISNUMBER(Miljødeklarationer!K110),Miljødeklarationer!K110,0)</f>
        <v>0.29206656815236054</v>
      </c>
      <c r="M121" s="95">
        <f>IF(ISNUMBER(Miljødeklarationer!J110),Miljødeklarationer!J110,0)</f>
        <v>0.22942526279608116</v>
      </c>
      <c r="N121" s="95">
        <f>IF(ISNUMBER(Miljødeklarationer!I110),Miljødeklarationer!I110,0)</f>
        <v>0.19250868164491844</v>
      </c>
      <c r="O121" s="95">
        <f>IF(ISNUMBER(Miljødeklarationer!H110),Miljødeklarationer!H110,0)</f>
        <v>0.21456317319006693</v>
      </c>
      <c r="P121" s="95">
        <v>0.21187093082562544</v>
      </c>
      <c r="Q121">
        <v>0.27393249627260241</v>
      </c>
    </row>
    <row r="122" spans="2:19">
      <c r="B122" s="2" t="s">
        <v>7</v>
      </c>
      <c r="D122" s="95">
        <f>IF(ISNUMBER(Miljødeklarationer!T111),Miljødeklarationer!T111,0)</f>
        <v>0.22475046036180607</v>
      </c>
      <c r="E122" s="95">
        <f>IF(ISNUMBER(Miljødeklarationer!S111),Miljødeklarationer!S111,0)</f>
        <v>0.18795844432371317</v>
      </c>
      <c r="F122" s="95">
        <f>IF(ISNUMBER(Miljødeklarationer!R111),Miljødeklarationer!R111,0)</f>
        <v>0.17260139212153622</v>
      </c>
      <c r="G122" s="95">
        <f>IF(ISNUMBER(Miljødeklarationer!Q111),Miljødeklarationer!Q111,0)</f>
        <v>0.1805637205080487</v>
      </c>
      <c r="H122" s="95">
        <f>IF(ISNUMBER(Miljødeklarationer!P111),Miljødeklarationer!P111,0)</f>
        <v>0.19073219736854083</v>
      </c>
      <c r="I122" s="95">
        <f>IF(ISNUMBER(Miljødeklarationer!N111),Miljødeklarationer!N111,0)</f>
        <v>0.18184844356779278</v>
      </c>
      <c r="J122" s="95">
        <f>IF(ISNUMBER(Miljødeklarationer!M111),Miljødeklarationer!M111,0)</f>
        <v>0.17666106199988571</v>
      </c>
      <c r="K122" s="95">
        <f>IF(ISNUMBER(Miljødeklarationer!L111),Miljødeklarationer!L111,0)</f>
        <v>0.18800158247188217</v>
      </c>
      <c r="L122" s="95">
        <f>IF(ISNUMBER(Miljødeklarationer!K111),Miljødeklarationer!K111,0)</f>
        <v>0.1747844353281692</v>
      </c>
      <c r="M122" s="95">
        <f>IF(ISNUMBER(Miljødeklarationer!J111),Miljødeklarationer!J111,0)</f>
        <v>0.16258549388320273</v>
      </c>
      <c r="N122" s="95">
        <f>IF(ISNUMBER(Miljødeklarationer!I111),Miljødeklarationer!I111,0)</f>
        <v>0.136915353127427</v>
      </c>
      <c r="O122" s="95">
        <f>IF(ISNUMBER(Miljødeklarationer!H111),Miljødeklarationer!H111,0)</f>
        <v>0.15825553234493142</v>
      </c>
      <c r="P122" s="95">
        <v>0.18571452242285655</v>
      </c>
      <c r="Q122">
        <v>0.17858203318739835</v>
      </c>
    </row>
    <row r="123" spans="2:19">
      <c r="B123" s="2" t="s">
        <v>8</v>
      </c>
      <c r="D123" s="95">
        <f>IF(ISNUMBER(Miljødeklarationer!T112),Miljødeklarationer!T112,0)</f>
        <v>6.8424850450788555E-2</v>
      </c>
      <c r="E123" s="95">
        <f>IF(ISNUMBER(Miljødeklarationer!S112),Miljødeklarationer!S112,0)</f>
        <v>5.9230697465687987E-2</v>
      </c>
      <c r="F123" s="95">
        <f>IF(ISNUMBER(Miljødeklarationer!R112),Miljødeklarationer!R112,0)</f>
        <v>4.8186028566889694E-2</v>
      </c>
      <c r="G123" s="95">
        <f>IF(ISNUMBER(Miljødeklarationer!Q112),Miljødeklarationer!Q112,0)</f>
        <v>4.7744657394206511E-2</v>
      </c>
      <c r="H123" s="95">
        <f>IF(ISNUMBER(Miljødeklarationer!P112),Miljødeklarationer!P112,0)</f>
        <v>4.2975571880659737E-2</v>
      </c>
      <c r="I123" s="95">
        <f>IF(ISNUMBER(Miljødeklarationer!N112),Miljødeklarationer!N112,0)</f>
        <v>5.8689519191096565E-2</v>
      </c>
      <c r="J123" s="95">
        <f>IF(ISNUMBER(Miljødeklarationer!M112),Miljødeklarationer!M112,0)</f>
        <v>4.9993261229357634E-2</v>
      </c>
      <c r="K123" s="95">
        <f>IF(ISNUMBER(Miljødeklarationer!L112),Miljødeklarationer!L112,0)</f>
        <v>3.867162812225524E-2</v>
      </c>
      <c r="L123" s="95">
        <f>IF(ISNUMBER(Miljødeklarationer!K112),Miljødeklarationer!K112,0)</f>
        <v>3.2682612231490264E-2</v>
      </c>
      <c r="M123" s="95">
        <f>IF(ISNUMBER(Miljødeklarationer!J112),Miljødeklarationer!J112,0)</f>
        <v>2.4007267933251291E-2</v>
      </c>
      <c r="N123" s="95">
        <f>IF(ISNUMBER(Miljødeklarationer!I112),Miljødeklarationer!I112,0)</f>
        <v>1.8339399831571516E-2</v>
      </c>
      <c r="O123" s="95">
        <f>IF(ISNUMBER(Miljødeklarationer!H112),Miljødeklarationer!H112,0)</f>
        <v>2.3029941250744156E-2</v>
      </c>
      <c r="P123" s="95">
        <v>2.3278811090311841E-2</v>
      </c>
      <c r="Q123">
        <v>2.1949638406283056E-2</v>
      </c>
    </row>
    <row r="124" spans="2:19">
      <c r="B124" s="2" t="s">
        <v>9</v>
      </c>
      <c r="D124" s="95">
        <f>IF(ISNUMBER(Miljødeklarationer!T113),Miljødeklarationer!T113,0)</f>
        <v>2.1493769713350402E-2</v>
      </c>
      <c r="E124" s="95">
        <f>IF(ISNUMBER(Miljødeklarationer!S113),Miljødeklarationer!S113,0)</f>
        <v>1.8684466964393194E-2</v>
      </c>
      <c r="F124" s="95">
        <f>IF(ISNUMBER(Miljødeklarationer!R113),Miljødeklarationer!R113,0)</f>
        <v>2.2288114603583379E-2</v>
      </c>
      <c r="G124" s="95">
        <f>IF(ISNUMBER(Miljødeklarationer!Q113),Miljødeklarationer!Q113,0)</f>
        <v>1.1514872451841622E-2</v>
      </c>
      <c r="H124" s="95">
        <f>IF(ISNUMBER(Miljødeklarationer!P113),Miljødeklarationer!P113,0)</f>
        <v>1.2037706856581499E-2</v>
      </c>
      <c r="I124" s="95">
        <f>IF(ISNUMBER(Miljødeklarationer!N113),Miljødeklarationer!N113,0)</f>
        <v>1.1595941089128368E-2</v>
      </c>
      <c r="J124" s="95">
        <f>IF(ISNUMBER(Miljødeklarationer!M113),Miljødeklarationer!M113,0)</f>
        <v>1.1199822646570488E-2</v>
      </c>
      <c r="K124" s="95">
        <f>IF(ISNUMBER(Miljødeklarationer!L113),Miljødeklarationer!L113,0)</f>
        <v>1.0075248519825088E-2</v>
      </c>
      <c r="L124" s="95">
        <f>IF(ISNUMBER(Miljødeklarationer!K113),Miljødeklarationer!K113,0)</f>
        <v>1.6031686503795935E-2</v>
      </c>
      <c r="M124" s="95">
        <f>IF(ISNUMBER(Miljødeklarationer!J113),Miljødeklarationer!J113,0)</f>
        <v>1.045852125892016E-2</v>
      </c>
      <c r="N124" s="95">
        <f>IF(ISNUMBER(Miljødeklarationer!I113),Miljødeklarationer!I113,0)</f>
        <v>6.0445590789035856E-3</v>
      </c>
      <c r="O124" s="95">
        <f>IF(ISNUMBER(Miljødeklarationer!H113),Miljødeklarationer!H113,0)</f>
        <v>7.6283575221845895E-3</v>
      </c>
      <c r="P124" s="95">
        <v>6.6862409122958773E-3</v>
      </c>
      <c r="Q124">
        <v>1.7570233533010786E-2</v>
      </c>
    </row>
    <row r="125" spans="2:19">
      <c r="B125" s="2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9">
      <c r="B126" s="5" t="s">
        <v>11</v>
      </c>
      <c r="D126" s="95">
        <f>IF(ISNUMBER(Miljødeklarationer!T115),Miljødeklarationer!T115,0)</f>
        <v>17.15818216770019</v>
      </c>
      <c r="E126" s="95">
        <f>IF(ISNUMBER(Miljødeklarationer!S115),Miljødeklarationer!S115,0)</f>
        <v>19.857482335551943</v>
      </c>
      <c r="F126" s="95">
        <f>IF(ISNUMBER(Miljødeklarationer!R115),Miljødeklarationer!R115,0)</f>
        <v>20.542037577902779</v>
      </c>
      <c r="G126" s="95">
        <f>IF(ISNUMBER(Miljødeklarationer!Q115),Miljødeklarationer!Q115,0)</f>
        <v>17.422627276495227</v>
      </c>
      <c r="H126" s="95">
        <f>IF(ISNUMBER(Miljødeklarationer!P115),Miljødeklarationer!P115,0)</f>
        <v>14.502240810096</v>
      </c>
      <c r="I126" s="95">
        <f>IF(ISNUMBER(Miljødeklarationer!N115),Miljødeklarationer!N115,0)</f>
        <v>14.181356130374501</v>
      </c>
      <c r="J126" s="95">
        <f>IF(ISNUMBER(Miljødeklarationer!M115),Miljødeklarationer!M115,0)</f>
        <v>14.130206328374308</v>
      </c>
      <c r="K126" s="95">
        <f>IF(ISNUMBER(Miljødeklarationer!L115),Miljødeklarationer!L115,0)</f>
        <v>10.639694225013066</v>
      </c>
      <c r="L126" s="95">
        <f>IF(ISNUMBER(Miljødeklarationer!K115),Miljødeklarationer!K115,0)</f>
        <v>13.112734679918642</v>
      </c>
      <c r="M126" s="95">
        <f>IF(ISNUMBER(Miljødeklarationer!J115),Miljødeklarationer!J115,0)</f>
        <v>11.143199415292287</v>
      </c>
      <c r="N126" s="95">
        <f>IF(ISNUMBER(Miljødeklarationer!I115),Miljødeklarationer!I115,0)</f>
        <v>7.6925263945966309</v>
      </c>
      <c r="O126" s="95">
        <f>IF(ISNUMBER(Miljødeklarationer!H115),Miljødeklarationer!H115,0)</f>
        <v>9.8900258675632493</v>
      </c>
      <c r="P126" s="95">
        <v>6.9541388522113943</v>
      </c>
      <c r="Q126">
        <v>8.2170516297076102</v>
      </c>
    </row>
    <row r="127" spans="2:19">
      <c r="B127" s="5" t="s">
        <v>12</v>
      </c>
      <c r="D127" s="95">
        <f>IF(ISNUMBER(Miljødeklarationer!T116),Miljødeklarationer!T116,0)</f>
        <v>2.013114408613573</v>
      </c>
      <c r="E127" s="95">
        <f>IF(ISNUMBER(Miljødeklarationer!S116),Miljødeklarationer!S116,0)</f>
        <v>2.9833008116539879</v>
      </c>
      <c r="F127" s="95">
        <f>IF(ISNUMBER(Miljødeklarationer!R116),Miljødeklarationer!R116,0)</f>
        <v>2.8382113282867567</v>
      </c>
      <c r="G127" s="95">
        <f>IF(ISNUMBER(Miljødeklarationer!Q116),Miljødeklarationer!Q116,0)</f>
        <v>2.2621234073204053</v>
      </c>
      <c r="H127" s="95">
        <f>IF(ISNUMBER(Miljødeklarationer!P116),Miljødeklarationer!P116,0)</f>
        <v>2.8232593550547067</v>
      </c>
      <c r="I127" s="95">
        <f>IF(ISNUMBER(Miljødeklarationer!N116),Miljødeklarationer!N116,0)</f>
        <v>1.9826757686089123</v>
      </c>
      <c r="J127" s="95">
        <f>IF(ISNUMBER(Miljødeklarationer!M116),Miljødeklarationer!M116,0)</f>
        <v>1.4637515872856128</v>
      </c>
      <c r="K127" s="95">
        <f>IF(ISNUMBER(Miljødeklarationer!L116),Miljødeklarationer!L116,0)</f>
        <v>1.4437845633179003</v>
      </c>
      <c r="L127" s="95">
        <f>IF(ISNUMBER(Miljødeklarationer!K116),Miljødeklarationer!K116,0)</f>
        <v>4.0136322401697866</v>
      </c>
      <c r="M127" s="95">
        <f>IF(ISNUMBER(Miljødeklarationer!J116),Miljødeklarationer!J116,0)</f>
        <v>1.8507966364108475</v>
      </c>
      <c r="N127" s="95">
        <f>IF(ISNUMBER(Miljødeklarationer!I116),Miljødeklarationer!I116,0)</f>
        <v>1.2659349884541062</v>
      </c>
      <c r="O127" s="95">
        <f>IF(ISNUMBER(Miljødeklarationer!H116),Miljødeklarationer!H116,0)</f>
        <v>1.5657962500728406</v>
      </c>
      <c r="P127" s="95">
        <v>1.1157616859570181</v>
      </c>
      <c r="Q127">
        <v>1.4142757307969072</v>
      </c>
    </row>
    <row r="128" spans="2:19">
      <c r="B128" s="5" t="s">
        <v>13</v>
      </c>
      <c r="D128" s="95">
        <f>IF(ISNUMBER(Miljødeklarationer!T117),Miljødeklarationer!T117,0)</f>
        <v>7.3437770372322211</v>
      </c>
      <c r="E128" s="95">
        <f>IF(ISNUMBER(Miljødeklarationer!S117),Miljødeklarationer!S117,0)</f>
        <v>9.2990364538793777</v>
      </c>
      <c r="F128" s="95">
        <f>IF(ISNUMBER(Miljødeklarationer!R117),Miljødeklarationer!R117,0)</f>
        <v>7.338186561286145</v>
      </c>
      <c r="G128" s="95">
        <f>IF(ISNUMBER(Miljødeklarationer!Q117),Miljødeklarationer!Q117,0)</f>
        <v>5.3416816679174985</v>
      </c>
      <c r="H128" s="95">
        <f>IF(ISNUMBER(Miljødeklarationer!P117),Miljødeklarationer!P117,0)</f>
        <v>5.5185235818543781</v>
      </c>
      <c r="I128" s="95">
        <f>IF(ISNUMBER(Miljødeklarationer!N117),Miljødeklarationer!N117,0)</f>
        <v>5.54891291327462</v>
      </c>
      <c r="J128" s="95">
        <f>IF(ISNUMBER(Miljødeklarationer!M117),Miljødeklarationer!M117,0)</f>
        <v>5.4435120340985712</v>
      </c>
      <c r="K128" s="95">
        <f>IF(ISNUMBER(Miljødeklarationer!L117),Miljødeklarationer!L117,0)</f>
        <v>4.6291226262249179</v>
      </c>
      <c r="L128" s="95">
        <f>IF(ISNUMBER(Miljødeklarationer!K117),Miljødeklarationer!K117,0)</f>
        <v>5.801312676891464</v>
      </c>
      <c r="M128" s="95">
        <f>IF(ISNUMBER(Miljødeklarationer!J117),Miljødeklarationer!J117,0)</f>
        <v>4.4210346590247012</v>
      </c>
      <c r="N128" s="95">
        <f>IF(ISNUMBER(Miljødeklarationer!I117),Miljødeklarationer!I117,0)</f>
        <v>3.0692481069149782</v>
      </c>
      <c r="O128" s="95">
        <f>IF(ISNUMBER(Miljødeklarationer!H117),Miljødeklarationer!H117,0)</f>
        <v>3.9389934333861061</v>
      </c>
      <c r="P128" s="95">
        <v>2.7297633103425065</v>
      </c>
      <c r="Q128">
        <v>2.9875204390864898</v>
      </c>
    </row>
    <row r="129" spans="2:19">
      <c r="B129" s="5" t="s">
        <v>14</v>
      </c>
      <c r="D129" s="95">
        <f>IF(ISNUMBER(Miljødeklarationer!T118),Miljødeklarationer!T118,0)</f>
        <v>10.947168185829945</v>
      </c>
      <c r="E129" s="95">
        <f>IF(ISNUMBER(Miljødeklarationer!S118),Miljødeklarationer!S118,0)</f>
        <v>9.8194253367937954</v>
      </c>
      <c r="F129" s="95">
        <f>IF(ISNUMBER(Miljødeklarationer!R118),Miljødeklarationer!R118,0)</f>
        <v>9.7291998313452055</v>
      </c>
      <c r="G129" s="95">
        <f>IF(ISNUMBER(Miljødeklarationer!Q118),Miljødeklarationer!Q118,0)</f>
        <v>11.035980609555807</v>
      </c>
      <c r="H129" s="95">
        <f>IF(ISNUMBER(Miljødeklarationer!P118),Miljødeklarationer!P118,0)</f>
        <v>13.362929827806392</v>
      </c>
      <c r="I129" s="95">
        <f>IF(ISNUMBER(Miljødeklarationer!N118),Miljødeklarationer!N118,0)</f>
        <v>8.8966955225119104</v>
      </c>
      <c r="J129" s="95">
        <f>IF(ISNUMBER(Miljødeklarationer!M118),Miljødeklarationer!M118,0)</f>
        <v>9.4685749111571695</v>
      </c>
      <c r="K129" s="95">
        <f>IF(ISNUMBER(Miljødeklarationer!L118),Miljødeklarationer!L118,0)</f>
        <v>10.006667204436217</v>
      </c>
      <c r="L129" s="95">
        <f>IF(ISNUMBER(Miljødeklarationer!K118),Miljødeklarationer!K118,0)</f>
        <v>9.6717852372437463</v>
      </c>
      <c r="M129" s="95">
        <f>IF(ISNUMBER(Miljødeklarationer!J118),Miljødeklarationer!J118,0)</f>
        <v>10.407972336001036</v>
      </c>
      <c r="N129" s="95">
        <f>IF(ISNUMBER(Miljødeklarationer!I118),Miljødeklarationer!I118,0)</f>
        <v>10.589457433846697</v>
      </c>
      <c r="O129" s="95">
        <f>IF(ISNUMBER(Miljødeklarationer!H118),Miljødeklarationer!H118,0)</f>
        <v>10.116923195250095</v>
      </c>
      <c r="P129" s="95">
        <v>9.7177917541637129</v>
      </c>
      <c r="Q129">
        <v>9.6858845550304125</v>
      </c>
    </row>
    <row r="130" spans="2:19">
      <c r="B130" s="5" t="s">
        <v>15</v>
      </c>
      <c r="D130" s="95">
        <f>IF(ISNUMBER(Miljødeklarationer!T119),Miljødeklarationer!T119,0)</f>
        <v>1.8797934634708493</v>
      </c>
      <c r="E130" s="95">
        <f>IF(ISNUMBER(Miljødeklarationer!S119),Miljødeklarationer!S119,0)</f>
        <v>2.0322185377217998</v>
      </c>
      <c r="F130" s="95">
        <f>IF(ISNUMBER(Miljødeklarationer!R119),Miljødeklarationer!R119,0)</f>
        <v>1.9157059559445122</v>
      </c>
      <c r="G130" s="95">
        <f>IF(ISNUMBER(Miljødeklarationer!Q119),Miljødeklarationer!Q119,0)</f>
        <v>1.9725981828078765</v>
      </c>
      <c r="H130" s="95">
        <f>IF(ISNUMBER(Miljødeklarationer!P119),Miljødeklarationer!P119,0)</f>
        <v>1.7864191054304086</v>
      </c>
      <c r="I130" s="95">
        <f>IF(ISNUMBER(Miljødeklarationer!N119),Miljødeklarationer!N119,0)</f>
        <v>1.4063127485711877</v>
      </c>
      <c r="J130" s="95">
        <f>IF(ISNUMBER(Miljødeklarationer!M119),Miljødeklarationer!M119,0)</f>
        <v>1.543225610396143</v>
      </c>
      <c r="K130" s="95">
        <f>IF(ISNUMBER(Miljødeklarationer!L119),Miljødeklarationer!L119,0)</f>
        <v>1.6291369954810091</v>
      </c>
      <c r="L130" s="95">
        <f>IF(ISNUMBER(Miljødeklarationer!K119),Miljødeklarationer!K119,0)</f>
        <v>1.5374643715415</v>
      </c>
      <c r="M130" s="95">
        <f>IF(ISNUMBER(Miljødeklarationer!J119),Miljødeklarationer!J119,0)</f>
        <v>1.6648260255634602</v>
      </c>
      <c r="N130" s="95">
        <f>IF(ISNUMBER(Miljødeklarationer!I119),Miljødeklarationer!I119,0)</f>
        <v>1.7429522719077222</v>
      </c>
      <c r="O130" s="95">
        <f>IF(ISNUMBER(Miljødeklarationer!H119),Miljødeklarationer!H119,0)</f>
        <v>1.6312289807661995</v>
      </c>
      <c r="P130" s="95">
        <v>1.5217617406012438</v>
      </c>
      <c r="Q130">
        <v>1.4671663262932153</v>
      </c>
    </row>
    <row r="131" spans="2:19">
      <c r="B131" s="5" t="s">
        <v>16</v>
      </c>
      <c r="D131" s="95">
        <f>IF(ISNUMBER(Miljødeklarationer!T120),Miljødeklarationer!T120,0)</f>
        <v>1.1863222391404904</v>
      </c>
      <c r="E131" s="95">
        <f>IF(ISNUMBER(Miljødeklarationer!S120),Miljødeklarationer!S120,0)</f>
        <v>1.1633654907440936</v>
      </c>
      <c r="F131" s="95">
        <f>IF(ISNUMBER(Miljødeklarationer!R120),Miljødeklarationer!R120,0)</f>
        <v>2.7538763548400937</v>
      </c>
      <c r="G131" s="95">
        <f>IF(ISNUMBER(Miljødeklarationer!Q120),Miljødeklarationer!Q120,0)</f>
        <v>1.4675830365927285</v>
      </c>
      <c r="H131" s="95">
        <f>IF(ISNUMBER(Miljødeklarationer!P120),Miljødeklarationer!P120,0)</f>
        <v>2.6867990270098474</v>
      </c>
      <c r="I131" s="95">
        <f>IF(ISNUMBER(Miljødeklarationer!N120),Miljødeklarationer!N120,0)</f>
        <v>1.180578624496158</v>
      </c>
      <c r="J131" s="95">
        <f>IF(ISNUMBER(Miljødeklarationer!M120),Miljødeklarationer!M120,0)</f>
        <v>1.404493645867855</v>
      </c>
      <c r="K131" s="95">
        <f>IF(ISNUMBER(Miljødeklarationer!L120),Miljødeklarationer!L120,0)</f>
        <v>1.2846408644686125</v>
      </c>
      <c r="L131" s="95">
        <f>IF(ISNUMBER(Miljødeklarationer!K120),Miljødeklarationer!K120,0)</f>
        <v>1.1612289008379328</v>
      </c>
      <c r="M131" s="95">
        <f>IF(ISNUMBER(Miljødeklarationer!J120),Miljødeklarationer!J120,0)</f>
        <v>1.5590034558323738</v>
      </c>
      <c r="N131" s="95">
        <f>IF(ISNUMBER(Miljødeklarationer!I120),Miljødeklarationer!I120,0)</f>
        <v>1.2499205209970752</v>
      </c>
      <c r="O131" s="95">
        <f>IF(ISNUMBER(Miljødeklarationer!H120),Miljødeklarationer!H120,0)</f>
        <v>1.4677509483534459</v>
      </c>
      <c r="P131" s="95">
        <v>1.7967050405601808</v>
      </c>
      <c r="Q131">
        <v>1.5777697165936178</v>
      </c>
    </row>
    <row r="132" spans="2:19">
      <c r="B132" s="2" t="s">
        <v>17</v>
      </c>
      <c r="D132" s="95">
        <f>IF(ISNUMBER(Miljødeklarationer!T121),Miljødeklarationer!T121,0)</f>
        <v>0</v>
      </c>
      <c r="E132" s="95">
        <f>IF(ISNUMBER(Miljødeklarationer!S121),Miljødeklarationer!S121,0)</f>
        <v>0</v>
      </c>
      <c r="F132" s="95">
        <f>IF(ISNUMBER(Miljødeklarationer!R121),Miljødeklarationer!R121,0)</f>
        <v>0.11959657892057887</v>
      </c>
      <c r="G132" s="95">
        <f>IF(ISNUMBER(Miljødeklarationer!Q121),Miljødeklarationer!Q121,0)</f>
        <v>0.13771587039571712</v>
      </c>
      <c r="H132" s="95">
        <f>IF(ISNUMBER(Miljødeklarationer!P121),Miljødeklarationer!P121,0)</f>
        <v>0.25978927945266317</v>
      </c>
      <c r="I132" s="95">
        <f>IF(ISNUMBER(Miljødeklarationer!N121),Miljødeklarationer!N121,0)</f>
        <v>0.12191264725432929</v>
      </c>
      <c r="J132" s="95">
        <f>IF(ISNUMBER(Miljødeklarationer!M121),Miljødeklarationer!M121,0)</f>
        <v>0.12309314099689807</v>
      </c>
      <c r="K132" s="95">
        <f>IF(ISNUMBER(Miljødeklarationer!L121),Miljødeklarationer!L121,0)</f>
        <v>0.1904526532153597</v>
      </c>
      <c r="L132" s="95">
        <f>IF(ISNUMBER(Miljødeklarationer!K121),Miljødeklarationer!K121,0)</f>
        <v>4.7215294012462293E-2</v>
      </c>
      <c r="M132" s="95">
        <f>IF(ISNUMBER(Miljødeklarationer!J121),Miljødeklarationer!J121,0)</f>
        <v>6.4588616508524696E-2</v>
      </c>
      <c r="N132" s="95">
        <f>IF(ISNUMBER(Miljødeklarationer!I121),Miljødeklarationer!I121,0)</f>
        <v>0.10806582971834104</v>
      </c>
      <c r="O132" s="95">
        <f>IF(ISNUMBER(Miljødeklarationer!H121),Miljødeklarationer!H121,0)</f>
        <v>5.5436861836969178E-2</v>
      </c>
      <c r="P132" s="95">
        <v>9.6986669392706518E-2</v>
      </c>
      <c r="Q132">
        <v>9.325041967004595E-2</v>
      </c>
    </row>
    <row r="133" spans="2:19">
      <c r="B133" s="2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9">
      <c r="B134" s="5" t="s">
        <v>19</v>
      </c>
      <c r="D134" s="95">
        <f>IF(ISNUMBER(Miljødeklarationer!T123),Miljødeklarationer!T123,0)</f>
        <v>148.01940039735382</v>
      </c>
      <c r="E134" s="95">
        <f>IF(ISNUMBER(Miljødeklarationer!S123),Miljødeklarationer!S123,0)</f>
        <v>205.28386157039361</v>
      </c>
      <c r="F134" s="95">
        <f>IF(ISNUMBER(Miljødeklarationer!R123),Miljødeklarationer!R123,0)</f>
        <v>196.98159183176219</v>
      </c>
      <c r="G134" s="95">
        <f>IF(ISNUMBER(Miljødeklarationer!Q123),Miljødeklarationer!Q123,0)</f>
        <v>148.3519765264202</v>
      </c>
      <c r="H134" s="95">
        <f>IF(ISNUMBER(Miljødeklarationer!P123),Miljødeklarationer!P123,0)</f>
        <v>156.19083943931508</v>
      </c>
      <c r="I134" s="95">
        <f>IF(ISNUMBER(Miljødeklarationer!N123),Miljødeklarationer!N123,0)</f>
        <v>153.66497220544287</v>
      </c>
      <c r="J134" s="95">
        <f>IF(ISNUMBER(Miljødeklarationer!M123),Miljødeklarationer!M123,0)</f>
        <v>132.52868623343394</v>
      </c>
      <c r="K134" s="95">
        <f>IF(ISNUMBER(Miljødeklarationer!L123),Miljødeklarationer!L123,0)</f>
        <v>106.19243820601437</v>
      </c>
      <c r="L134" s="95">
        <f>IF(ISNUMBER(Miljødeklarationer!K123),Miljødeklarationer!K123,0)</f>
        <v>138.88202156761196</v>
      </c>
      <c r="M134" s="95">
        <f>IF(ISNUMBER(Miljødeklarationer!J123),Miljødeklarationer!J123,0)</f>
        <v>110.09278352822578</v>
      </c>
      <c r="N134" s="95">
        <f>IF(ISNUMBER(Miljødeklarationer!I123),Miljødeklarationer!I123,0)</f>
        <v>74.842013501665448</v>
      </c>
      <c r="O134" s="95">
        <f>IF(ISNUMBER(Miljødeklarationer!H123),Miljødeklarationer!H123,0)</f>
        <v>90.852249719191519</v>
      </c>
      <c r="P134" s="95">
        <v>63.988895948990589</v>
      </c>
    </row>
    <row r="135" spans="2:19">
      <c r="B135" s="5" t="s">
        <v>20</v>
      </c>
      <c r="D135" s="95">
        <f>IF(ISNUMBER(Miljødeklarationer!T124),Miljødeklarationer!T124,0)</f>
        <v>16.852806243008587</v>
      </c>
      <c r="E135" s="95">
        <f>IF(ISNUMBER(Miljødeklarationer!S124),Miljødeklarationer!S124,0)</f>
        <v>14.446505073174146</v>
      </c>
      <c r="F135" s="95">
        <f>IF(ISNUMBER(Miljødeklarationer!R124),Miljødeklarationer!R124,0)</f>
        <v>13.869651286125508</v>
      </c>
      <c r="G135" s="95">
        <f>IF(ISNUMBER(Miljødeklarationer!Q124),Miljødeklarationer!Q124,0)</f>
        <v>11.931278089164881</v>
      </c>
      <c r="H135" s="95">
        <f>IF(ISNUMBER(Miljødeklarationer!P124),Miljødeklarationer!P124,0)</f>
        <v>12.613685543301456</v>
      </c>
      <c r="I135" s="95">
        <f>IF(ISNUMBER(Miljødeklarationer!N124),Miljødeklarationer!N124,0)</f>
        <v>4.6718304489100992</v>
      </c>
      <c r="J135" s="95">
        <f>IF(ISNUMBER(Miljødeklarationer!M124),Miljødeklarationer!M124,0)</f>
        <v>2.8205977337577073</v>
      </c>
      <c r="K135" s="95">
        <f>IF(ISNUMBER(Miljødeklarationer!L124),Miljødeklarationer!L124,0)</f>
        <v>2.5384188920513737</v>
      </c>
      <c r="L135" s="95">
        <f>IF(ISNUMBER(Miljødeklarationer!K124),Miljødeklarationer!K124,0)</f>
        <v>1.467168876432418</v>
      </c>
      <c r="M135" s="95">
        <f>IF(ISNUMBER(Miljødeklarationer!J124),Miljødeklarationer!J124,0)</f>
        <v>1.1628090457441849</v>
      </c>
      <c r="N135" s="95">
        <f>IF(ISNUMBER(Miljødeklarationer!I124),Miljødeklarationer!I124,0)</f>
        <v>1.8801139817231687</v>
      </c>
      <c r="O135" s="95">
        <f>IF(ISNUMBER(Miljødeklarationer!H124),Miljødeklarationer!H124,0)</f>
        <v>1.6982582451977295</v>
      </c>
      <c r="P135" s="95">
        <v>1.6311470882535468</v>
      </c>
    </row>
    <row r="136" spans="2:19">
      <c r="B136" s="5" t="s">
        <v>21</v>
      </c>
      <c r="D136" s="95">
        <f>IF(ISNUMBER(Miljødeklarationer!T125),Miljødeklarationer!T125,0)</f>
        <v>36.641783186782462</v>
      </c>
      <c r="E136" s="95">
        <f>IF(ISNUMBER(Miljødeklarationer!S125),Miljødeklarationer!S125,0)</f>
        <v>44.099539433172566</v>
      </c>
      <c r="F136" s="95">
        <f>IF(ISNUMBER(Miljødeklarationer!R125),Miljødeklarationer!R125,0)</f>
        <v>34.257727289216717</v>
      </c>
      <c r="G136" s="95">
        <f>IF(ISNUMBER(Miljødeklarationer!Q125),Miljødeklarationer!Q125,0)</f>
        <v>33.063756877152549</v>
      </c>
      <c r="H136" s="95">
        <f>IF(ISNUMBER(Miljødeklarationer!P125),Miljødeklarationer!P125,0)</f>
        <v>29.194491873601361</v>
      </c>
      <c r="I136" s="95">
        <f>IF(ISNUMBER(Miljødeklarationer!N125),Miljødeklarationer!N125,0)</f>
        <v>34.731749221371473</v>
      </c>
      <c r="J136" s="95">
        <f>IF(ISNUMBER(Miljødeklarationer!M125),Miljødeklarationer!M125,0)</f>
        <v>27.347443620350962</v>
      </c>
      <c r="K136" s="95">
        <f>IF(ISNUMBER(Miljødeklarationer!L125),Miljødeklarationer!L125,0)</f>
        <v>23.294013661549922</v>
      </c>
      <c r="L136" s="95">
        <f>IF(ISNUMBER(Miljødeklarationer!K125),Miljødeklarationer!K125,0)</f>
        <v>18.540793002026302</v>
      </c>
      <c r="M136" s="95">
        <f>IF(ISNUMBER(Miljødeklarationer!J125),Miljødeklarationer!J125,0)</f>
        <v>12.472362985699554</v>
      </c>
      <c r="N136" s="95">
        <f>IF(ISNUMBER(Miljødeklarationer!I125),Miljødeklarationer!I125,0)</f>
        <v>11.351643367447512</v>
      </c>
      <c r="O136" s="95">
        <f>IF(ISNUMBER(Miljødeklarationer!H125),Miljødeklarationer!H125,0)</f>
        <v>14.169565993515329</v>
      </c>
      <c r="P136" s="95">
        <v>12.357186085793236</v>
      </c>
    </row>
    <row r="137" spans="2:19">
      <c r="B137" s="5" t="s">
        <v>22</v>
      </c>
      <c r="D137" s="95">
        <f>IF(ISNUMBER(Miljødeklarationer!T126),Miljødeklarationer!T126,0)</f>
        <v>51.231777482556822</v>
      </c>
      <c r="E137" s="95">
        <f>IF(ISNUMBER(Miljødeklarationer!S126),Miljødeklarationer!S126,0)</f>
        <v>33.331218327624391</v>
      </c>
      <c r="F137" s="95">
        <f>IF(ISNUMBER(Miljødeklarationer!R126),Miljødeklarationer!R126,0)</f>
        <v>41.776457199325627</v>
      </c>
      <c r="G137" s="95">
        <f>IF(ISNUMBER(Miljødeklarationer!Q126),Miljødeklarationer!Q126,0)</f>
        <v>47.016681469255658</v>
      </c>
      <c r="H137" s="95">
        <f>IF(ISNUMBER(Miljødeklarationer!P126),Miljødeklarationer!P126,0)</f>
        <v>51.450321978213537</v>
      </c>
      <c r="I137" s="95">
        <f>IF(ISNUMBER(Miljødeklarationer!N126),Miljødeklarationer!N126,0)</f>
        <v>58.549877312070855</v>
      </c>
      <c r="J137" s="95">
        <f>IF(ISNUMBER(Miljødeklarationer!M126),Miljødeklarationer!M126,0)</f>
        <v>56.566524459692715</v>
      </c>
      <c r="K137" s="95">
        <f>IF(ISNUMBER(Miljødeklarationer!L126),Miljødeklarationer!L126,0)</f>
        <v>62.631056639106397</v>
      </c>
      <c r="L137" s="95">
        <f>IF(ISNUMBER(Miljødeklarationer!K126),Miljødeklarationer!K126,0)</f>
        <v>61.687466435716431</v>
      </c>
      <c r="M137" s="95">
        <f>IF(ISNUMBER(Miljødeklarationer!J126),Miljødeklarationer!J126,0)</f>
        <v>59.021831577600928</v>
      </c>
      <c r="N137" s="95">
        <f>IF(ISNUMBER(Miljødeklarationer!I126),Miljødeklarationer!I126,0)</f>
        <v>60.278127823192463</v>
      </c>
      <c r="O137" s="95">
        <f>IF(ISNUMBER(Miljødeklarationer!H126),Miljødeklarationer!H126,0)</f>
        <v>68.858464277531354</v>
      </c>
      <c r="P137" s="95">
        <v>91.382030220428462</v>
      </c>
    </row>
    <row r="138" spans="2:19">
      <c r="B138" s="5" t="s">
        <v>23</v>
      </c>
      <c r="D138" s="95">
        <f>IF(ISNUMBER(Miljødeklarationer!T127),Miljødeklarationer!T127,0)</f>
        <v>57.130495134725983</v>
      </c>
      <c r="E138" s="95">
        <f>IF(ISNUMBER(Miljødeklarationer!S127),Miljødeklarationer!S127,0)</f>
        <v>56.393195268274027</v>
      </c>
      <c r="F138" s="95">
        <f>IF(ISNUMBER(Miljødeklarationer!R127),Miljødeklarationer!R127,0)</f>
        <v>55.661772914234326</v>
      </c>
      <c r="G138" s="95">
        <f>IF(ISNUMBER(Miljødeklarationer!Q127),Miljødeklarationer!Q127,0)</f>
        <v>59.8894171269854</v>
      </c>
      <c r="H138" s="95">
        <f>IF(ISNUMBER(Miljødeklarationer!P127),Miljødeklarationer!P127,0)</f>
        <v>57.563494526533653</v>
      </c>
      <c r="I138" s="95">
        <f>IF(ISNUMBER(Miljødeklarationer!N127),Miljødeklarationer!N127,0)</f>
        <v>47.690996952637512</v>
      </c>
      <c r="J138" s="95">
        <f>IF(ISNUMBER(Miljødeklarationer!M127),Miljødeklarationer!M127,0)</f>
        <v>50.503915814557701</v>
      </c>
      <c r="K138" s="95">
        <f>IF(ISNUMBER(Miljødeklarationer!L127),Miljødeklarationer!L127,0)</f>
        <v>56.497698314994466</v>
      </c>
      <c r="L138" s="95">
        <f>IF(ISNUMBER(Miljødeklarationer!K127),Miljødeklarationer!K127,0)</f>
        <v>52.571569968913643</v>
      </c>
      <c r="M138" s="95">
        <f>IF(ISNUMBER(Miljødeklarationer!J127),Miljødeklarationer!J127,0)</f>
        <v>55.062201380918324</v>
      </c>
      <c r="N138" s="95">
        <f>IF(ISNUMBER(Miljødeklarationer!I127),Miljødeklarationer!I127,0)</f>
        <v>57.764239976356897</v>
      </c>
      <c r="O138" s="95">
        <f>IF(ISNUMBER(Miljødeklarationer!H127),Miljødeklarationer!H127,0)</f>
        <v>55.404545019821654</v>
      </c>
      <c r="P138" s="95">
        <v>53.17498857452707</v>
      </c>
    </row>
    <row r="139" spans="2:19">
      <c r="B139" s="5" t="s">
        <v>24</v>
      </c>
      <c r="D139" s="95">
        <f>IF(ISNUMBER(Miljødeklarationer!T128),Miljødeklarationer!T128,0)</f>
        <v>0.33722623716335437</v>
      </c>
      <c r="E139" s="95">
        <f>IF(ISNUMBER(Miljødeklarationer!S128),Miljødeklarationer!S128,0)</f>
        <v>0</v>
      </c>
      <c r="F139" s="95">
        <f>IF(ISNUMBER(Miljødeklarationer!R128),Miljødeklarationer!R128,0)</f>
        <v>7.919773453603568E-2</v>
      </c>
      <c r="G139" s="95">
        <f>IF(ISNUMBER(Miljødeklarationer!Q128),Miljødeklarationer!Q128,0)</f>
        <v>0.21286569207194533</v>
      </c>
      <c r="H139" s="95">
        <f>IF(ISNUMBER(Miljødeklarationer!P128),Miljødeklarationer!P128,0)</f>
        <v>0.19346010172006831</v>
      </c>
      <c r="I139" s="95">
        <f>IF(ISNUMBER(Miljødeklarationer!N128),Miljødeklarationer!N128,0)</f>
        <v>8.5124971240742198E-2</v>
      </c>
      <c r="J139" s="95">
        <f>IF(ISNUMBER(Miljødeklarationer!M128),Miljødeklarationer!M128,0)</f>
        <v>8.4658995706727372E-2</v>
      </c>
      <c r="K139" s="95">
        <f>IF(ISNUMBER(Miljødeklarationer!L128),Miljødeklarationer!L128,0)</f>
        <v>0.13827384411526114</v>
      </c>
      <c r="L139" s="95">
        <f>IF(ISNUMBER(Miljødeklarationer!K128),Miljødeklarationer!K128,0)</f>
        <v>6.4102515958525438E-2</v>
      </c>
      <c r="M139" s="95">
        <f>IF(ISNUMBER(Miljødeklarationer!J128),Miljødeklarationer!J128,0)</f>
        <v>8.7689654529821859E-2</v>
      </c>
      <c r="N139" s="95">
        <f>IF(ISNUMBER(Miljødeklarationer!I128),Miljødeklarationer!I128,0)</f>
        <v>0.12007314413149005</v>
      </c>
      <c r="O139" s="95">
        <f>IF(ISNUMBER(Miljødeklarationer!H128),Miljødeklarationer!H128,0)</f>
        <v>6.1596513152187976E-2</v>
      </c>
      <c r="P139" s="95">
        <v>0.10776296599189611</v>
      </c>
    </row>
    <row r="140" spans="2:19">
      <c r="B140" s="5" t="s">
        <v>25</v>
      </c>
      <c r="D140" s="95">
        <f>IF(ISNUMBER(Miljødeklarationer!T129),Miljødeklarationer!T129,0)</f>
        <v>0</v>
      </c>
      <c r="E140" s="95">
        <f>IF(ISNUMBER(Miljødeklarationer!S129),Miljødeklarationer!S129,0)</f>
        <v>0</v>
      </c>
      <c r="F140" s="95">
        <f>IF(ISNUMBER(Miljødeklarationer!R129),Miljødeklarationer!R129,0)</f>
        <v>0</v>
      </c>
      <c r="G140" s="95">
        <f>IF(ISNUMBER(Miljødeklarationer!Q129),Miljødeklarationer!Q129,0)</f>
        <v>0</v>
      </c>
      <c r="H140" s="95">
        <f>IF(ISNUMBER(Miljødeklarationer!P129),Miljødeklarationer!P129,0)</f>
        <v>9.0746938118177116</v>
      </c>
      <c r="I140" s="95">
        <f>IF(ISNUMBER(Miljødeklarationer!N129),Miljødeklarationer!N129,0)</f>
        <v>9.2711853947365253</v>
      </c>
      <c r="J140" s="95">
        <f>IF(ISNUMBER(Miljødeklarationer!M129),Miljødeklarationer!M129,0)</f>
        <v>2.9264290012560181</v>
      </c>
      <c r="K140" s="95">
        <f>IF(ISNUMBER(Miljødeklarationer!L129),Miljødeklarationer!L129,0)</f>
        <v>2.3206489187218846</v>
      </c>
      <c r="L140" s="95">
        <f>IF(ISNUMBER(Miljødeklarationer!K129),Miljødeklarationer!K129,0)</f>
        <v>12.842103113426642</v>
      </c>
      <c r="M140" s="95">
        <f>IF(ISNUMBER(Miljødeklarationer!J129),Miljødeklarationer!J129,0)</f>
        <v>10.43584571762783</v>
      </c>
      <c r="N140" s="95">
        <f>IF(ISNUMBER(Miljødeklarationer!I129),Miljødeklarationer!I129,0)</f>
        <v>1.2624239408333207</v>
      </c>
      <c r="O140" s="95">
        <f>IF(ISNUMBER(Miljødeklarationer!H129),Miljødeklarationer!H129,0)</f>
        <v>4.3710885226232739</v>
      </c>
      <c r="P140" s="95">
        <v>2.7946891642245428</v>
      </c>
    </row>
    <row r="141" spans="2:19">
      <c r="B141" s="2" t="s">
        <v>26</v>
      </c>
      <c r="D141" s="95">
        <f>IF(ISNUMBER(Miljødeklarationer!T130),Miljødeklarationer!T130,0)</f>
        <v>0.52779660002802609</v>
      </c>
      <c r="E141" s="95">
        <f>IF(ISNUMBER(Miljødeklarationer!S130),Miljødeklarationer!S130,0)</f>
        <v>0</v>
      </c>
      <c r="F141" s="95">
        <f>IF(ISNUMBER(Miljødeklarationer!R130),Miljødeklarationer!R130,0)</f>
        <v>0.27489483226610151</v>
      </c>
      <c r="G141" s="95">
        <f>IF(ISNUMBER(Miljødeklarationer!Q130),Miljødeklarationer!Q130,0)</f>
        <v>0.79232287757798836</v>
      </c>
      <c r="H141" s="95">
        <f>IF(ISNUMBER(Miljødeklarationer!P130),Miljødeklarationer!P130,0)</f>
        <v>1.2261689861519032</v>
      </c>
      <c r="I141" s="95">
        <f>IF(ISNUMBER(Miljødeklarationer!N130),Miljødeklarationer!N130,0)</f>
        <v>0.34596277511772444</v>
      </c>
      <c r="J141" s="95">
        <f>IF(ISNUMBER(Miljødeklarationer!M130),Miljødeklarationer!M130,0)</f>
        <v>0.45558890647118611</v>
      </c>
      <c r="K141" s="95">
        <f>IF(ISNUMBER(Miljødeklarationer!L130),Miljødeklarationer!L130,0)</f>
        <v>0.81586825137192576</v>
      </c>
      <c r="L141" s="95">
        <f>IF(ISNUMBER(Miljødeklarationer!K130),Miljødeklarationer!K130,0)</f>
        <v>0.33831694305203258</v>
      </c>
      <c r="M141" s="95">
        <f>IF(ISNUMBER(Miljødeklarationer!J130),Miljødeklarationer!J130,0)</f>
        <v>0.42624902455113772</v>
      </c>
      <c r="N141" s="95">
        <f>IF(ISNUMBER(Miljødeklarationer!I130),Miljødeklarationer!I130,0)</f>
        <v>0</v>
      </c>
      <c r="O141" s="95">
        <f>IF(ISNUMBER(Miljødeklarationer!H130),Miljødeklarationer!H130,0)</f>
        <v>0</v>
      </c>
      <c r="P141" s="95">
        <v>0</v>
      </c>
    </row>
    <row r="142" spans="2:19">
      <c r="B142" s="2"/>
    </row>
    <row r="143" spans="2:19">
      <c r="B143" s="5" t="s">
        <v>104</v>
      </c>
      <c r="C143" s="86">
        <v>2004</v>
      </c>
      <c r="D143" s="86">
        <v>2005</v>
      </c>
      <c r="E143" s="86">
        <v>2006</v>
      </c>
      <c r="F143" s="86">
        <v>2007</v>
      </c>
      <c r="G143" s="86">
        <v>2008</v>
      </c>
      <c r="H143" s="86">
        <v>2009</v>
      </c>
      <c r="I143" s="86">
        <v>2010</v>
      </c>
      <c r="J143" s="86">
        <v>2011</v>
      </c>
      <c r="K143" s="86">
        <v>2012</v>
      </c>
      <c r="L143" s="86">
        <v>2013</v>
      </c>
      <c r="M143" s="86">
        <v>2014</v>
      </c>
      <c r="N143" s="86">
        <v>2015</v>
      </c>
      <c r="O143" s="86">
        <v>2016</v>
      </c>
      <c r="P143" s="86">
        <v>2017</v>
      </c>
      <c r="Q143" s="86">
        <v>2018</v>
      </c>
      <c r="R143" s="86">
        <v>2019</v>
      </c>
      <c r="S143" s="86">
        <v>2020</v>
      </c>
    </row>
    <row r="144" spans="2:19" ht="14.7">
      <c r="B144" s="2" t="s">
        <v>1</v>
      </c>
      <c r="D144" s="95">
        <f>IF(ISNUMBER(Miljødeklarationer!AA105),Miljødeklarationer!AA105,0)</f>
        <v>502.43407116560144</v>
      </c>
      <c r="E144" s="95">
        <f>IF(ISNUMBER(Miljødeklarationer!Z105),Miljødeklarationer!Z105,0)</f>
        <v>525.39954327824501</v>
      </c>
      <c r="F144" s="95">
        <f>IF(ISNUMBER(Miljødeklarationer!Y105),Miljødeklarationer!Y105,0)</f>
        <v>506.13186517684744</v>
      </c>
      <c r="G144" s="95">
        <f>IF(ISNUMBER(Miljødeklarationer!X105),Miljødeklarationer!X105,0)</f>
        <v>516.64905943610927</v>
      </c>
      <c r="H144" s="95">
        <f>IF(ISNUMBER(Miljødeklarationer!W105),Miljødeklarationer!W105,0)</f>
        <v>506.07566294599621</v>
      </c>
      <c r="I144" s="95">
        <f>IF(ISNUMBER(Miljødeklarationer!N105),Miljødeklarationer!N105,0)</f>
        <v>491.50267985345829</v>
      </c>
      <c r="J144" s="95">
        <f>IF(ISNUMBER(Miljødeklarationer!M105),Miljødeklarationer!M105,0)</f>
        <v>416.11162522129746</v>
      </c>
      <c r="K144" s="95">
        <f>IF(ISNUMBER(Miljødeklarationer!L105),Miljødeklarationer!L105,0)</f>
        <v>344.13961432777091</v>
      </c>
      <c r="L144" s="95">
        <f>IF(ISNUMBER(Miljødeklarationer!K105),Miljødeklarationer!K105,0)</f>
        <v>411.32314015138263</v>
      </c>
      <c r="M144" s="95">
        <f>IF(ISNUMBER(Miljødeklarationer!J105),Miljødeklarationer!J105,0)</f>
        <v>329.03368178498499</v>
      </c>
      <c r="N144" s="95">
        <f>IF(ISNUMBER(Miljødeklarationer!I105),Miljødeklarationer!I105,0)</f>
        <v>233.079272937746</v>
      </c>
      <c r="O144" s="95">
        <f>IF(ISNUMBER(Miljødeklarationer!H105),Miljødeklarationer!H105,0)</f>
        <v>287.08271403112013</v>
      </c>
      <c r="P144" s="95">
        <v>216.07210733802864</v>
      </c>
      <c r="Q144" s="138">
        <v>235.11344745410045</v>
      </c>
    </row>
    <row r="145" spans="2:17" ht="14.7">
      <c r="B145" s="2" t="s">
        <v>2</v>
      </c>
      <c r="D145" s="95">
        <f>IF(ISNUMBER(Miljødeklarationer!AA106),Miljødeklarationer!AA106,0)</f>
        <v>0.5332233855558759</v>
      </c>
      <c r="E145" s="95">
        <f>IF(ISNUMBER(Miljødeklarationer!Z106),Miljødeklarationer!Z106,0)</f>
        <v>0.47167457970227417</v>
      </c>
      <c r="F145" s="95">
        <f>IF(ISNUMBER(Miljødeklarationer!Y106),Miljødeklarationer!Y106,0)</f>
        <v>0.33924191489991079</v>
      </c>
      <c r="G145" s="95">
        <f>IF(ISNUMBER(Miljødeklarationer!X106),Miljødeklarationer!X106,0)</f>
        <v>0.35307034030132911</v>
      </c>
      <c r="H145" s="95">
        <f>IF(ISNUMBER(Miljødeklarationer!W106),Miljødeklarationer!W106,0)</f>
        <v>0.3440162320808493</v>
      </c>
      <c r="I145" s="95">
        <f>IF(ISNUMBER(Miljødeklarationer!N106),Miljødeklarationer!N106,0)</f>
        <v>0.28769313855765266</v>
      </c>
      <c r="J145" s="95">
        <f>IF(ISNUMBER(Miljødeklarationer!M106),Miljødeklarationer!M106,0)</f>
        <v>0.2447657700918795</v>
      </c>
      <c r="K145" s="95">
        <f>IF(ISNUMBER(Miljødeklarationer!L106),Miljødeklarationer!L106,0)</f>
        <v>0.18643981394010406</v>
      </c>
      <c r="L145" s="95">
        <f>IF(ISNUMBER(Miljødeklarationer!K106),Miljødeklarationer!K106,0)</f>
        <v>0.1630312093836658</v>
      </c>
      <c r="M145" s="95">
        <f>IF(ISNUMBER(Miljødeklarationer!J106),Miljødeklarationer!J106,0)</f>
        <v>0.12717997320247651</v>
      </c>
      <c r="N145" s="95">
        <f>IF(ISNUMBER(Miljødeklarationer!I106),Miljødeklarationer!I106,0)</f>
        <v>0.10800253310385535</v>
      </c>
      <c r="O145" s="95">
        <f>IF(ISNUMBER(Miljødeklarationer!H106),Miljødeklarationer!H106,0)</f>
        <v>0.12735324731188591</v>
      </c>
      <c r="P145" s="95">
        <v>0.12879009885622611</v>
      </c>
      <c r="Q145" s="138">
        <v>0.12487110594276382</v>
      </c>
    </row>
    <row r="146" spans="2:17" ht="14.7">
      <c r="B146" s="2" t="s">
        <v>3</v>
      </c>
      <c r="D146" s="95">
        <f>IF(ISNUMBER(Miljødeklarationer!AA107),Miljødeklarationer!AA107,0)</f>
        <v>7.4035166538720986E-3</v>
      </c>
      <c r="E146" s="95">
        <f>IF(ISNUMBER(Miljødeklarationer!Z107),Miljødeklarationer!Z107,0)</f>
        <v>7.7855500792397992E-3</v>
      </c>
      <c r="F146" s="95">
        <f>IF(ISNUMBER(Miljødeklarationer!Y107),Miljødeklarationer!Y107,0)</f>
        <v>7.5875151320224472E-3</v>
      </c>
      <c r="G146" s="95">
        <f>IF(ISNUMBER(Miljødeklarationer!X107),Miljødeklarationer!X107,0)</f>
        <v>7.5767426577280188E-3</v>
      </c>
      <c r="H146" s="95">
        <f>IF(ISNUMBER(Miljødeklarationer!W107),Miljødeklarationer!W107,0)</f>
        <v>6.3928418945082685E-3</v>
      </c>
      <c r="I146" s="95">
        <f>IF(ISNUMBER(Miljødeklarationer!N107),Miljødeklarationer!N107,0)</f>
        <v>6.6622526860526899E-3</v>
      </c>
      <c r="J146" s="95">
        <f>IF(ISNUMBER(Miljødeklarationer!M107),Miljødeklarationer!M107,0)</f>
        <v>5.7424825387789886E-3</v>
      </c>
      <c r="K146" s="95">
        <f>IF(ISNUMBER(Miljødeklarationer!L107),Miljødeklarationer!L107,0)</f>
        <v>5.7742235024155408E-3</v>
      </c>
      <c r="L146" s="95">
        <f>IF(ISNUMBER(Miljødeklarationer!K107),Miljødeklarationer!K107,0)</f>
        <v>5.7915294181968306E-3</v>
      </c>
      <c r="M146" s="95">
        <f>IF(ISNUMBER(Miljødeklarationer!J107),Miljødeklarationer!J107,0)</f>
        <v>5.2622326456335817E-3</v>
      </c>
      <c r="N146" s="95">
        <f>IF(ISNUMBER(Miljødeklarationer!I107),Miljødeklarationer!I107,0)</f>
        <v>3.7994718667487166E-3</v>
      </c>
      <c r="O146" s="95">
        <f>IF(ISNUMBER(Miljødeklarationer!H107),Miljødeklarationer!H107,0)</f>
        <v>4.3428600408277583E-3</v>
      </c>
      <c r="P146" s="95">
        <v>3.9644663835495825E-3</v>
      </c>
      <c r="Q146" s="138">
        <v>3.9744732102396175E-3</v>
      </c>
    </row>
    <row r="147" spans="2:17" ht="14.7">
      <c r="B147" s="2" t="s">
        <v>4</v>
      </c>
      <c r="D147" s="95">
        <f>IF(ISNUMBER(Miljødeklarationer!AA108),Miljødeklarationer!AA108,0)</f>
        <v>516.03165759607054</v>
      </c>
      <c r="E147" s="95">
        <f>IF(ISNUMBER(Miljødeklarationer!Z108),Miljødeklarationer!Z108,0)</f>
        <v>537.79668947297762</v>
      </c>
      <c r="F147" s="95">
        <f>IF(ISNUMBER(Miljødeklarationer!Y108),Miljødeklarationer!Y108,0)</f>
        <v>515.71461772446719</v>
      </c>
      <c r="G147" s="95">
        <f>IF(ISNUMBER(Miljødeklarationer!X108),Miljødeklarationer!X108,0)</f>
        <v>526.51761728500253</v>
      </c>
      <c r="H147" s="95">
        <f>IF(ISNUMBER(Miljødeklarationer!W108),Miljødeklarationer!W108,0)</f>
        <v>515.46832738454816</v>
      </c>
      <c r="I147" s="95">
        <f>IF(ISNUMBER(Miljødeklarationer!N108),Miljødeklarationer!N108,0)</f>
        <v>499.89462654645922</v>
      </c>
      <c r="J147" s="95">
        <f>IF(ISNUMBER(Miljødeklarationer!M108),Miljødeklarationer!M108,0)</f>
        <v>423.36020609348299</v>
      </c>
      <c r="K147" s="95">
        <f>IF(ISNUMBER(Miljødeklarationer!L108),Miljødeklarationer!L108,0)</f>
        <v>350.17760538876291</v>
      </c>
      <c r="L147" s="95">
        <f>IF(ISNUMBER(Miljødeklarationer!K108),Miljødeklarationer!K108,0)</f>
        <v>417.2542360893521</v>
      </c>
      <c r="M147" s="95">
        <f>IF(ISNUMBER(Miljødeklarationer!J108),Miljødeklarationer!J108,0)</f>
        <v>333.97320249468913</v>
      </c>
      <c r="N147" s="95">
        <f>IF(ISNUMBER(Miljødeklarationer!I108),Miljødeklarationer!I108,0)</f>
        <v>237.06243590484343</v>
      </c>
      <c r="O147" s="95">
        <f>IF(ISNUMBER(Miljødeklarationer!H108),Miljødeklarationer!H108,0)</f>
        <v>291.92728826531265</v>
      </c>
      <c r="P147" s="95">
        <v>220.56338922423436</v>
      </c>
      <c r="Q147" s="138">
        <v>239.41961811932094</v>
      </c>
    </row>
    <row r="148" spans="2:17" ht="14.7">
      <c r="B148" s="2" t="s">
        <v>5</v>
      </c>
      <c r="D148" s="95">
        <f>IF(ISNUMBER(Miljødeklarationer!AA109),Miljødeklarationer!AA109,0)</f>
        <v>8.5210652960724206E-2</v>
      </c>
      <c r="E148" s="95">
        <f>IF(ISNUMBER(Miljødeklarationer!Z109),Miljødeklarationer!Z109,0)</f>
        <v>0.10280942291046995</v>
      </c>
      <c r="F148" s="95">
        <f>IF(ISNUMBER(Miljødeklarationer!Y109),Miljødeklarationer!Y109,0)</f>
        <v>0.15295996456628069</v>
      </c>
      <c r="G148" s="95">
        <f>IF(ISNUMBER(Miljødeklarationer!X109),Miljødeklarationer!X109,0)</f>
        <v>0.10398572646053872</v>
      </c>
      <c r="H148" s="95">
        <f>IF(ISNUMBER(Miljødeklarationer!W109),Miljødeklarationer!W109,0)</f>
        <v>6.3366464731555369E-2</v>
      </c>
      <c r="I148" s="95">
        <f>IF(ISNUMBER(Miljødeklarationer!N109),Miljødeklarationer!N109,0)</f>
        <v>8.3047855530159725E-2</v>
      </c>
      <c r="J148" s="95">
        <f>IF(ISNUMBER(Miljødeklarationer!M109),Miljødeklarationer!M109,0)</f>
        <v>6.3897296040489243E-2</v>
      </c>
      <c r="K148" s="95">
        <f>IF(ISNUMBER(Miljødeklarationer!L109),Miljødeklarationer!L109,0)</f>
        <v>6.3636762563738333E-2</v>
      </c>
      <c r="L148" s="95">
        <f>IF(ISNUMBER(Miljødeklarationer!K109),Miljødeklarationer!K109,0)</f>
        <v>7.0091223539636233E-2</v>
      </c>
      <c r="M148" s="95">
        <f>IF(ISNUMBER(Miljødeklarationer!J109),Miljødeklarationer!J109,0)</f>
        <v>5.1269529310667486E-2</v>
      </c>
      <c r="N148" s="95">
        <f>IF(ISNUMBER(Miljødeklarationer!I109),Miljødeklarationer!I109,0)</f>
        <v>4.4111905495085611E-2</v>
      </c>
      <c r="O148" s="95">
        <f>IF(ISNUMBER(Miljødeklarationer!H109),Miljødeklarationer!H109,0)</f>
        <v>4.6755369412094155E-2</v>
      </c>
      <c r="P148" s="95">
        <v>4.0952590193853049E-2</v>
      </c>
      <c r="Q148" s="138">
        <v>4.6890415600947026E-2</v>
      </c>
    </row>
    <row r="149" spans="2:17" ht="14.7">
      <c r="B149" s="2" t="s">
        <v>6</v>
      </c>
      <c r="D149" s="95">
        <f>IF(ISNUMBER(Miljødeklarationer!AA110),Miljødeklarationer!AA110,0)</f>
        <v>1.0246269150037335</v>
      </c>
      <c r="E149" s="95">
        <f>IF(ISNUMBER(Miljødeklarationer!Z110),Miljødeklarationer!Z110,0)</f>
        <v>0.95963787272976464</v>
      </c>
      <c r="F149" s="95">
        <f>IF(ISNUMBER(Miljødeklarationer!Y110),Miljødeklarationer!Y110,0)</f>
        <v>0.86738899271897774</v>
      </c>
      <c r="G149" s="95">
        <f>IF(ISNUMBER(Miljødeklarationer!X110),Miljødeklarationer!X110,0)</f>
        <v>0.59301515268249994</v>
      </c>
      <c r="H149" s="95">
        <f>IF(ISNUMBER(Miljødeklarationer!W110),Miljødeklarationer!W110,0)</f>
        <v>0.42243108435458343</v>
      </c>
      <c r="I149" s="95">
        <f>IF(ISNUMBER(Miljødeklarationer!N110),Miljødeklarationer!N110,0)</f>
        <v>0.39033677123872895</v>
      </c>
      <c r="J149" s="95">
        <f>IF(ISNUMBER(Miljødeklarationer!M110),Miljødeklarationer!M110,0)</f>
        <v>0.33742811275923434</v>
      </c>
      <c r="K149" s="95">
        <f>IF(ISNUMBER(Miljødeklarationer!L110),Miljødeklarationer!L110,0)</f>
        <v>0.29389729255427266</v>
      </c>
      <c r="L149" s="95">
        <f>IF(ISNUMBER(Miljødeklarationer!K110),Miljødeklarationer!K110,0)</f>
        <v>0.29206656815236054</v>
      </c>
      <c r="M149" s="95">
        <f>IF(ISNUMBER(Miljødeklarationer!J110),Miljødeklarationer!J110,0)</f>
        <v>0.22942526279608116</v>
      </c>
      <c r="N149" s="95">
        <f>IF(ISNUMBER(Miljødeklarationer!I110),Miljødeklarationer!I110,0)</f>
        <v>0.19250868164491844</v>
      </c>
      <c r="O149" s="95">
        <f>IF(ISNUMBER(Miljødeklarationer!H110),Miljødeklarationer!H110,0)</f>
        <v>0.21456317319006693</v>
      </c>
      <c r="P149" s="95">
        <v>0.21187093082562544</v>
      </c>
      <c r="Q149" s="138">
        <v>0.27393249627260241</v>
      </c>
    </row>
    <row r="150" spans="2:17">
      <c r="B150" s="2" t="s">
        <v>7</v>
      </c>
      <c r="D150" s="95">
        <f>IF(ISNUMBER(Miljødeklarationer!AA111),Miljødeklarationer!AA111,0)</f>
        <v>0.26938593362354402</v>
      </c>
      <c r="E150" s="95">
        <f>IF(ISNUMBER(Miljødeklarationer!Z111),Miljødeklarationer!Z111,0)</f>
        <v>0.24267229988596012</v>
      </c>
      <c r="F150" s="95">
        <f>IF(ISNUMBER(Miljødeklarationer!Y111),Miljødeklarationer!Y111,0)</f>
        <v>0.180666664398932</v>
      </c>
      <c r="G150" s="95">
        <f>IF(ISNUMBER(Miljødeklarationer!X111),Miljødeklarationer!X111,0)</f>
        <v>0.18009298975930704</v>
      </c>
      <c r="H150" s="95">
        <f>IF(ISNUMBER(Miljødeklarationer!W111),Miljødeklarationer!W111,0)</f>
        <v>0.14845250317104675</v>
      </c>
      <c r="I150" s="95">
        <f>IF(ISNUMBER(Miljødeklarationer!N111),Miljødeklarationer!N111,0)</f>
        <v>0.18184844356779278</v>
      </c>
      <c r="J150" s="95">
        <f>IF(ISNUMBER(Miljødeklarationer!M111),Miljødeklarationer!M111,0)</f>
        <v>0.17666106199988571</v>
      </c>
      <c r="K150" s="95">
        <f>IF(ISNUMBER(Miljødeklarationer!L111),Miljødeklarationer!L111,0)</f>
        <v>0.18800158247188217</v>
      </c>
      <c r="L150" s="95">
        <f>IF(ISNUMBER(Miljødeklarationer!K111),Miljødeklarationer!K111,0)</f>
        <v>0.1747844353281692</v>
      </c>
      <c r="M150" s="95">
        <f>IF(ISNUMBER(Miljødeklarationer!J111),Miljødeklarationer!J111,0)</f>
        <v>0.16258549388320273</v>
      </c>
      <c r="N150" s="95">
        <f>IF(ISNUMBER(Miljødeklarationer!I111),Miljødeklarationer!I111,0)</f>
        <v>0.136915353127427</v>
      </c>
      <c r="O150" s="95">
        <f>IF(ISNUMBER(Miljødeklarationer!H111),Miljødeklarationer!H111,0)</f>
        <v>0.15825553234493142</v>
      </c>
      <c r="P150" s="95">
        <v>0.18571452242285655</v>
      </c>
      <c r="Q150" s="138">
        <v>0.17858203318739835</v>
      </c>
    </row>
    <row r="151" spans="2:17">
      <c r="B151" s="2" t="s">
        <v>8</v>
      </c>
      <c r="D151" s="95">
        <f>IF(ISNUMBER(Miljødeklarationer!AA112),Miljødeklarationer!AA112,0)</f>
        <v>0.11756516273041169</v>
      </c>
      <c r="E151" s="95">
        <f>IF(ISNUMBER(Miljødeklarationer!Z112),Miljødeklarationer!Z112,0)</f>
        <v>0.10436557838658977</v>
      </c>
      <c r="F151" s="95">
        <f>IF(ISNUMBER(Miljødeklarationer!Y112),Miljødeklarationer!Y112,0)</f>
        <v>7.6244408928850246E-2</v>
      </c>
      <c r="G151" s="95">
        <f>IF(ISNUMBER(Miljødeklarationer!X112),Miljødeklarationer!X112,0)</f>
        <v>8.2362641910450229E-2</v>
      </c>
      <c r="H151" s="95">
        <f>IF(ISNUMBER(Miljødeklarationer!W112),Miljødeklarationer!W112,0)</f>
        <v>6.3783073478596242E-2</v>
      </c>
      <c r="I151" s="95">
        <f>IF(ISNUMBER(Miljødeklarationer!N112),Miljødeklarationer!N112,0)</f>
        <v>5.8689519191096565E-2</v>
      </c>
      <c r="J151" s="95">
        <f>IF(ISNUMBER(Miljødeklarationer!M112),Miljødeklarationer!M112,0)</f>
        <v>4.9993261229357634E-2</v>
      </c>
      <c r="K151" s="95">
        <f>IF(ISNUMBER(Miljødeklarationer!L112),Miljødeklarationer!L112,0)</f>
        <v>3.867162812225524E-2</v>
      </c>
      <c r="L151" s="95">
        <f>IF(ISNUMBER(Miljødeklarationer!K112),Miljødeklarationer!K112,0)</f>
        <v>3.2682612231490264E-2</v>
      </c>
      <c r="M151" s="95">
        <f>IF(ISNUMBER(Miljødeklarationer!J112),Miljødeklarationer!J112,0)</f>
        <v>2.4007267933251291E-2</v>
      </c>
      <c r="N151" s="95">
        <f>IF(ISNUMBER(Miljødeklarationer!I112),Miljødeklarationer!I112,0)</f>
        <v>1.8339399831571516E-2</v>
      </c>
      <c r="O151" s="95">
        <f>IF(ISNUMBER(Miljødeklarationer!H112),Miljødeklarationer!H112,0)</f>
        <v>2.3029941250744156E-2</v>
      </c>
      <c r="P151" s="95">
        <v>2.3278811090311841E-2</v>
      </c>
      <c r="Q151" s="138">
        <v>2.1949638406283056E-2</v>
      </c>
    </row>
    <row r="152" spans="2:17">
      <c r="B152" s="2" t="s">
        <v>9</v>
      </c>
      <c r="D152" s="95">
        <f>IF(ISNUMBER(Miljødeklarationer!AA113),Miljødeklarationer!AA113,0)</f>
        <v>2.3285472496503475E-2</v>
      </c>
      <c r="E152" s="95">
        <f>IF(ISNUMBER(Miljødeklarationer!Z113),Miljødeklarationer!Z113,0)</f>
        <v>1.8379615790167381E-2</v>
      </c>
      <c r="F152" s="95">
        <f>IF(ISNUMBER(Miljødeklarationer!Y113),Miljødeklarationer!Y113,0)</f>
        <v>1.9509032254807851E-2</v>
      </c>
      <c r="G152" s="95">
        <f>IF(ISNUMBER(Miljødeklarationer!X113),Miljødeklarationer!X113,0)</f>
        <v>2.2797160107349002E-2</v>
      </c>
      <c r="H152" s="95">
        <f>IF(ISNUMBER(Miljødeklarationer!W113),Miljødeklarationer!W113,0)</f>
        <v>2.0784723694278359E-2</v>
      </c>
      <c r="I152" s="95">
        <f>IF(ISNUMBER(Miljødeklarationer!N113),Miljødeklarationer!N113,0)</f>
        <v>1.1595941089128368E-2</v>
      </c>
      <c r="J152" s="95">
        <f>IF(ISNUMBER(Miljødeklarationer!M113),Miljødeklarationer!M113,0)</f>
        <v>1.1199822646570488E-2</v>
      </c>
      <c r="K152" s="95">
        <f>IF(ISNUMBER(Miljødeklarationer!L113),Miljødeklarationer!L113,0)</f>
        <v>1.0075248519825088E-2</v>
      </c>
      <c r="L152" s="95">
        <f>IF(ISNUMBER(Miljødeklarationer!K113),Miljødeklarationer!K113,0)</f>
        <v>1.6031686503795935E-2</v>
      </c>
      <c r="M152" s="95">
        <f>IF(ISNUMBER(Miljødeklarationer!J113),Miljødeklarationer!J113,0)</f>
        <v>1.045852125892016E-2</v>
      </c>
      <c r="N152" s="95">
        <f>IF(ISNUMBER(Miljødeklarationer!I113),Miljødeklarationer!I113,0)</f>
        <v>6.0445590789035856E-3</v>
      </c>
      <c r="O152" s="95">
        <f>IF(ISNUMBER(Miljødeklarationer!H113),Miljødeklarationer!H113,0)</f>
        <v>7.6283575221845895E-3</v>
      </c>
      <c r="P152" s="95">
        <v>6.6862409122958773E-3</v>
      </c>
      <c r="Q152" s="138">
        <v>1.7570233533010786E-2</v>
      </c>
    </row>
    <row r="153" spans="2:17">
      <c r="B153" s="2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138"/>
    </row>
    <row r="154" spans="2:17">
      <c r="B154" s="5" t="s">
        <v>11</v>
      </c>
      <c r="D154" s="95">
        <f>IF(ISNUMBER(Miljødeklarationer!AA115),Miljødeklarationer!AA115,0)</f>
        <v>16.194632631427105</v>
      </c>
      <c r="E154" s="95">
        <f>IF(ISNUMBER(Miljødeklarationer!Z115),Miljødeklarationer!Z115,0)</f>
        <v>15.464869752123127</v>
      </c>
      <c r="F154" s="95">
        <f>IF(ISNUMBER(Miljødeklarationer!Y115),Miljødeklarationer!Y115,0)</f>
        <v>19.381027573774951</v>
      </c>
      <c r="G154" s="95">
        <f>IF(ISNUMBER(Miljødeklarationer!X115),Miljødeklarationer!X115,0)</f>
        <v>20.475195717458806</v>
      </c>
      <c r="H154" s="95">
        <f>IF(ISNUMBER(Miljødeklarationer!W115),Miljødeklarationer!W115,0)</f>
        <v>17.47259472688151</v>
      </c>
      <c r="I154" s="95">
        <f>IF(ISNUMBER(Miljødeklarationer!N115),Miljødeklarationer!N115,0)</f>
        <v>14.181356130374501</v>
      </c>
      <c r="J154" s="95">
        <f>IF(ISNUMBER(Miljødeklarationer!M115),Miljødeklarationer!M115,0)</f>
        <v>14.130206328374308</v>
      </c>
      <c r="K154" s="95">
        <f>IF(ISNUMBER(Miljødeklarationer!L115),Miljødeklarationer!L115,0)</f>
        <v>10.639694225013066</v>
      </c>
      <c r="L154" s="95">
        <f>IF(ISNUMBER(Miljødeklarationer!K115),Miljødeklarationer!K115,0)</f>
        <v>13.112734679918642</v>
      </c>
      <c r="M154" s="95">
        <f>IF(ISNUMBER(Miljødeklarationer!J115),Miljødeklarationer!J115,0)</f>
        <v>11.143199415292287</v>
      </c>
      <c r="N154" s="95">
        <f>IF(ISNUMBER(Miljødeklarationer!I115),Miljødeklarationer!I115,0)</f>
        <v>7.6925263945966309</v>
      </c>
      <c r="O154" s="95">
        <f>IF(ISNUMBER(Miljødeklarationer!H115),Miljødeklarationer!H115,0)</f>
        <v>9.8900258675632493</v>
      </c>
      <c r="P154" s="95">
        <v>6.9541388522113943</v>
      </c>
      <c r="Q154" s="138">
        <v>8.2170516297076102</v>
      </c>
    </row>
    <row r="155" spans="2:17">
      <c r="B155" s="5" t="s">
        <v>12</v>
      </c>
      <c r="D155" s="95">
        <f>IF(ISNUMBER(Miljødeklarationer!AA116),Miljødeklarationer!AA116,0)</f>
        <v>2.1728787521033741</v>
      </c>
      <c r="E155" s="95">
        <f>IF(ISNUMBER(Miljødeklarationer!Z116),Miljødeklarationer!Z116,0)</f>
        <v>2.0025443662911764</v>
      </c>
      <c r="F155" s="95">
        <f>IF(ISNUMBER(Miljødeklarationer!Y116),Miljødeklarationer!Y116,0)</f>
        <v>2.0883824903163735</v>
      </c>
      <c r="G155" s="95">
        <f>IF(ISNUMBER(Miljødeklarationer!X116),Miljødeklarationer!X116,0)</f>
        <v>2.0187262349678985</v>
      </c>
      <c r="H155" s="95">
        <f>IF(ISNUMBER(Miljødeklarationer!W116),Miljødeklarationer!W116,0)</f>
        <v>1.9378642858485027</v>
      </c>
      <c r="I155" s="95">
        <f>IF(ISNUMBER(Miljødeklarationer!N116),Miljødeklarationer!N116,0)</f>
        <v>1.9826757686089123</v>
      </c>
      <c r="J155" s="95">
        <f>IF(ISNUMBER(Miljødeklarationer!M116),Miljødeklarationer!M116,0)</f>
        <v>1.4637515872856128</v>
      </c>
      <c r="K155" s="95">
        <f>IF(ISNUMBER(Miljødeklarationer!L116),Miljødeklarationer!L116,0)</f>
        <v>1.4437845633179003</v>
      </c>
      <c r="L155" s="95">
        <f>IF(ISNUMBER(Miljødeklarationer!K116),Miljødeklarationer!K116,0)</f>
        <v>4.0136322401697866</v>
      </c>
      <c r="M155" s="95">
        <f>IF(ISNUMBER(Miljødeklarationer!J116),Miljødeklarationer!J116,0)</f>
        <v>1.8507966364108475</v>
      </c>
      <c r="N155" s="95">
        <f>IF(ISNUMBER(Miljødeklarationer!I116),Miljødeklarationer!I116,0)</f>
        <v>1.2659349884541062</v>
      </c>
      <c r="O155" s="95">
        <f>IF(ISNUMBER(Miljødeklarationer!H116),Miljødeklarationer!H116,0)</f>
        <v>1.5657962500728406</v>
      </c>
      <c r="P155" s="95">
        <v>1.1157616859570181</v>
      </c>
      <c r="Q155" s="138">
        <v>1.4142757307969072</v>
      </c>
    </row>
    <row r="156" spans="2:17">
      <c r="B156" s="5" t="s">
        <v>13</v>
      </c>
      <c r="D156" s="95">
        <f>IF(ISNUMBER(Miljødeklarationer!AA117),Miljødeklarationer!AA117,0)</f>
        <v>6.9071708919980717</v>
      </c>
      <c r="E156" s="95">
        <f>IF(ISNUMBER(Miljødeklarationer!Z117),Miljødeklarationer!Z117,0)</f>
        <v>6.3366036676672932</v>
      </c>
      <c r="F156" s="95">
        <f>IF(ISNUMBER(Miljødeklarationer!Y117),Miljødeklarationer!Y117,0)</f>
        <v>5.921087929027145</v>
      </c>
      <c r="G156" s="95">
        <f>IF(ISNUMBER(Miljødeklarationer!X117),Miljødeklarationer!X117,0)</f>
        <v>6.0440890208108229</v>
      </c>
      <c r="H156" s="95">
        <f>IF(ISNUMBER(Miljødeklarationer!W117),Miljødeklarationer!W117,0)</f>
        <v>6.0645476395280955</v>
      </c>
      <c r="I156" s="95">
        <f>IF(ISNUMBER(Miljødeklarationer!N117),Miljødeklarationer!N117,0)</f>
        <v>5.54891291327462</v>
      </c>
      <c r="J156" s="95">
        <f>IF(ISNUMBER(Miljødeklarationer!M117),Miljødeklarationer!M117,0)</f>
        <v>5.4435120340985712</v>
      </c>
      <c r="K156" s="95">
        <f>IF(ISNUMBER(Miljødeklarationer!L117),Miljødeklarationer!L117,0)</f>
        <v>4.6291226262249179</v>
      </c>
      <c r="L156" s="95">
        <f>IF(ISNUMBER(Miljødeklarationer!K117),Miljødeklarationer!K117,0)</f>
        <v>5.801312676891464</v>
      </c>
      <c r="M156" s="95">
        <f>IF(ISNUMBER(Miljødeklarationer!J117),Miljødeklarationer!J117,0)</f>
        <v>4.4210346590247012</v>
      </c>
      <c r="N156" s="95">
        <f>IF(ISNUMBER(Miljødeklarationer!I117),Miljødeklarationer!I117,0)</f>
        <v>3.0692481069149782</v>
      </c>
      <c r="O156" s="95">
        <f>IF(ISNUMBER(Miljødeklarationer!H117),Miljødeklarationer!H117,0)</f>
        <v>3.9389934333861061</v>
      </c>
      <c r="P156" s="95">
        <v>2.7297633103425065</v>
      </c>
      <c r="Q156" s="138">
        <v>2.9875204390864898</v>
      </c>
    </row>
    <row r="157" spans="2:17">
      <c r="B157" s="5" t="s">
        <v>14</v>
      </c>
      <c r="D157" s="95">
        <f>IF(ISNUMBER(Miljødeklarationer!AA118),Miljødeklarationer!AA118,0)</f>
        <v>9.7838451696801378</v>
      </c>
      <c r="E157" s="95">
        <f>IF(ISNUMBER(Miljødeklarationer!Z118),Miljødeklarationer!Z118,0)</f>
        <v>9.9238919783727741</v>
      </c>
      <c r="F157" s="95">
        <f>IF(ISNUMBER(Miljødeklarationer!Y118),Miljødeklarationer!Y118,0)</f>
        <v>9.8278805833660474</v>
      </c>
      <c r="G157" s="95">
        <f>IF(ISNUMBER(Miljødeklarationer!X118),Miljødeklarationer!X118,0)</f>
        <v>10.597822405416267</v>
      </c>
      <c r="H157" s="95">
        <f>IF(ISNUMBER(Miljødeklarationer!W118),Miljødeklarationer!W118,0)</f>
        <v>10.67649517843412</v>
      </c>
      <c r="I157" s="95">
        <f>IF(ISNUMBER(Miljødeklarationer!N118),Miljødeklarationer!N118,0)</f>
        <v>8.8966955225119104</v>
      </c>
      <c r="J157" s="95">
        <f>IF(ISNUMBER(Miljødeklarationer!M118),Miljødeklarationer!M118,0)</f>
        <v>9.4685749111571695</v>
      </c>
      <c r="K157" s="95">
        <f>IF(ISNUMBER(Miljødeklarationer!L118),Miljødeklarationer!L118,0)</f>
        <v>10.006667204436217</v>
      </c>
      <c r="L157" s="95">
        <f>IF(ISNUMBER(Miljødeklarationer!K118),Miljødeklarationer!K118,0)</f>
        <v>9.6717852372437463</v>
      </c>
      <c r="M157" s="95">
        <f>IF(ISNUMBER(Miljødeklarationer!J118),Miljødeklarationer!J118,0)</f>
        <v>10.407972336001036</v>
      </c>
      <c r="N157" s="95">
        <f>IF(ISNUMBER(Miljødeklarationer!I118),Miljødeklarationer!I118,0)</f>
        <v>10.589457433846697</v>
      </c>
      <c r="O157" s="95">
        <f>IF(ISNUMBER(Miljødeklarationer!H118),Miljødeklarationer!H118,0)</f>
        <v>10.116923195250095</v>
      </c>
      <c r="P157" s="95">
        <v>9.7177917541637129</v>
      </c>
      <c r="Q157" s="138">
        <v>9.6858845550304125</v>
      </c>
    </row>
    <row r="158" spans="2:17">
      <c r="B158" s="5" t="s">
        <v>15</v>
      </c>
      <c r="D158" s="95">
        <f>IF(ISNUMBER(Miljødeklarationer!AA119),Miljødeklarationer!AA119,0)</f>
        <v>1.0886568115496005</v>
      </c>
      <c r="E158" s="95">
        <f>IF(ISNUMBER(Miljødeklarationer!Z119),Miljødeklarationer!Z119,0)</f>
        <v>1.6619052241361634</v>
      </c>
      <c r="F158" s="95">
        <f>IF(ISNUMBER(Miljødeklarationer!Y119),Miljødeklarationer!Y119,0)</f>
        <v>1.3943261953038364</v>
      </c>
      <c r="G158" s="95">
        <f>IF(ISNUMBER(Miljødeklarationer!X119),Miljødeklarationer!X119,0)</f>
        <v>1.511707096420817</v>
      </c>
      <c r="H158" s="95">
        <f>IF(ISNUMBER(Miljødeklarationer!W119),Miljødeklarationer!W119,0)</f>
        <v>1.4971722031746912</v>
      </c>
      <c r="I158" s="95">
        <f>IF(ISNUMBER(Miljødeklarationer!N119),Miljødeklarationer!N119,0)</f>
        <v>1.4063127485711877</v>
      </c>
      <c r="J158" s="95">
        <f>IF(ISNUMBER(Miljødeklarationer!M119),Miljødeklarationer!M119,0)</f>
        <v>1.543225610396143</v>
      </c>
      <c r="K158" s="95">
        <f>IF(ISNUMBER(Miljødeklarationer!L119),Miljødeklarationer!L119,0)</f>
        <v>1.6291369954810091</v>
      </c>
      <c r="L158" s="95">
        <f>IF(ISNUMBER(Miljødeklarationer!K119),Miljødeklarationer!K119,0)</f>
        <v>1.5374643715415</v>
      </c>
      <c r="M158" s="95">
        <f>IF(ISNUMBER(Miljødeklarationer!J119),Miljødeklarationer!J119,0)</f>
        <v>1.6648260255634602</v>
      </c>
      <c r="N158" s="95">
        <f>IF(ISNUMBER(Miljødeklarationer!I119),Miljødeklarationer!I119,0)</f>
        <v>1.7429522719077222</v>
      </c>
      <c r="O158" s="95">
        <f>IF(ISNUMBER(Miljødeklarationer!H119),Miljødeklarationer!H119,0)</f>
        <v>1.6312289807661995</v>
      </c>
      <c r="P158" s="95">
        <v>1.5217617406012438</v>
      </c>
      <c r="Q158" s="138">
        <v>1.4671663262932153</v>
      </c>
    </row>
    <row r="159" spans="2:17">
      <c r="B159" s="5" t="s">
        <v>16</v>
      </c>
      <c r="D159" s="95">
        <f>IF(ISNUMBER(Miljødeklarationer!AA120),Miljødeklarationer!AA120,0)</f>
        <v>0.42960611846904745</v>
      </c>
      <c r="E159" s="95">
        <f>IF(ISNUMBER(Miljødeklarationer!Z120),Miljødeklarationer!Z120,0)</f>
        <v>0.41696897280365153</v>
      </c>
      <c r="F159" s="95">
        <f>IF(ISNUMBER(Miljødeklarationer!Y120),Miljødeklarationer!Y120,0)</f>
        <v>0.43814237589675253</v>
      </c>
      <c r="G159" s="95">
        <f>IF(ISNUMBER(Miljødeklarationer!X120),Miljødeklarationer!X120,0)</f>
        <v>0.69353146319370995</v>
      </c>
      <c r="H159" s="95">
        <f>IF(ISNUMBER(Miljødeklarationer!W120),Miljødeklarationer!W120,0)</f>
        <v>1.1097909367440422</v>
      </c>
      <c r="I159" s="95">
        <f>IF(ISNUMBER(Miljødeklarationer!N120),Miljødeklarationer!N120,0)</f>
        <v>1.180578624496158</v>
      </c>
      <c r="J159" s="95">
        <f>IF(ISNUMBER(Miljødeklarationer!M120),Miljødeklarationer!M120,0)</f>
        <v>1.404493645867855</v>
      </c>
      <c r="K159" s="95">
        <f>IF(ISNUMBER(Miljødeklarationer!L120),Miljødeklarationer!L120,0)</f>
        <v>1.2846408644686125</v>
      </c>
      <c r="L159" s="95">
        <f>IF(ISNUMBER(Miljødeklarationer!K120),Miljødeklarationer!K120,0)</f>
        <v>1.1612289008379328</v>
      </c>
      <c r="M159" s="95">
        <f>IF(ISNUMBER(Miljødeklarationer!J120),Miljødeklarationer!J120,0)</f>
        <v>1.5590034558323738</v>
      </c>
      <c r="N159" s="95">
        <f>IF(ISNUMBER(Miljødeklarationer!I120),Miljødeklarationer!I120,0)</f>
        <v>1.2499205209970752</v>
      </c>
      <c r="O159" s="95">
        <f>IF(ISNUMBER(Miljødeklarationer!H120),Miljødeklarationer!H120,0)</f>
        <v>1.4677509483534459</v>
      </c>
      <c r="P159" s="95">
        <v>1.7967050405601808</v>
      </c>
      <c r="Q159" s="138">
        <v>1.5777697165936178</v>
      </c>
    </row>
    <row r="160" spans="2:17">
      <c r="B160" s="2" t="s">
        <v>17</v>
      </c>
      <c r="D160" s="95">
        <f>IF(ISNUMBER(Miljødeklarationer!AA121),Miljødeklarationer!AA121,0)</f>
        <v>0</v>
      </c>
      <c r="E160" s="95">
        <f>IF(ISNUMBER(Miljødeklarationer!Z121),Miljødeklarationer!Z121,0)</f>
        <v>0</v>
      </c>
      <c r="F160" s="95">
        <f>IF(ISNUMBER(Miljødeklarationer!Y121),Miljødeklarationer!Y121,0)</f>
        <v>0</v>
      </c>
      <c r="G160" s="95">
        <f>IF(ISNUMBER(Miljødeklarationer!X121),Miljødeklarationer!X121,0)</f>
        <v>0</v>
      </c>
      <c r="H160" s="95">
        <f>IF(ISNUMBER(Miljødeklarationer!W121),Miljødeklarationer!W121,0)</f>
        <v>0</v>
      </c>
      <c r="I160" s="95">
        <f>IF(ISNUMBER(Miljødeklarationer!N121),Miljødeklarationer!N121,0)</f>
        <v>0.12191264725432929</v>
      </c>
      <c r="J160" s="95">
        <f>IF(ISNUMBER(Miljødeklarationer!M121),Miljødeklarationer!M121,0)</f>
        <v>0.12309314099689807</v>
      </c>
      <c r="K160" s="95">
        <f>IF(ISNUMBER(Miljødeklarationer!L121),Miljødeklarationer!L121,0)</f>
        <v>0.1904526532153597</v>
      </c>
      <c r="L160" s="95">
        <f>IF(ISNUMBER(Miljødeklarationer!K121),Miljødeklarationer!K121,0)</f>
        <v>4.7215294012462293E-2</v>
      </c>
      <c r="M160" s="95">
        <f>IF(ISNUMBER(Miljødeklarationer!J121),Miljødeklarationer!J121,0)</f>
        <v>6.4588616508524696E-2</v>
      </c>
      <c r="N160" s="95">
        <f>IF(ISNUMBER(Miljødeklarationer!I121),Miljødeklarationer!I121,0)</f>
        <v>0.10806582971834104</v>
      </c>
      <c r="O160" s="95">
        <f>IF(ISNUMBER(Miljødeklarationer!H121),Miljødeklarationer!H121,0)</f>
        <v>5.5436861836969178E-2</v>
      </c>
      <c r="P160" s="95">
        <v>9.6986669392706518E-2</v>
      </c>
      <c r="Q160" s="138">
        <v>9.325041967004595E-2</v>
      </c>
    </row>
    <row r="161" spans="2:19">
      <c r="B161" s="2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9">
      <c r="B162" s="5" t="s">
        <v>19</v>
      </c>
      <c r="D162" s="95">
        <f>IF(ISNUMBER(Miljødeklarationer!AA123),Miljødeklarationer!AA123,0)</f>
        <v>154.0891240979399</v>
      </c>
      <c r="E162" s="95">
        <f>IF(ISNUMBER(Miljødeklarationer!Z123),Miljødeklarationer!Z123,0)</f>
        <v>164.62917636979833</v>
      </c>
      <c r="F162" s="95">
        <f>IF(ISNUMBER(Miljødeklarationer!Y123),Miljødeklarationer!Y123,0)</f>
        <v>172.44181807507553</v>
      </c>
      <c r="G162" s="95">
        <f>IF(ISNUMBER(Miljødeklarationer!X123),Miljødeklarationer!X123,0)</f>
        <v>175.34436061453681</v>
      </c>
      <c r="H162" s="95">
        <f>IF(ISNUMBER(Miljødeklarationer!W123),Miljødeklarationer!W123,0)</f>
        <v>164.17035612345799</v>
      </c>
      <c r="I162" s="95">
        <f>IF(ISNUMBER(Miljødeklarationer!N123),Miljødeklarationer!N123,0)</f>
        <v>153.66497220544287</v>
      </c>
      <c r="J162" s="95">
        <f>IF(ISNUMBER(Miljødeklarationer!M123),Miljødeklarationer!M123,0)</f>
        <v>132.52868623343394</v>
      </c>
      <c r="K162" s="95">
        <f>IF(ISNUMBER(Miljødeklarationer!L123),Miljødeklarationer!L123,0)</f>
        <v>106.19243820601437</v>
      </c>
      <c r="L162" s="95">
        <f>IF(ISNUMBER(Miljødeklarationer!K123),Miljødeklarationer!K123,0)</f>
        <v>138.88202156761196</v>
      </c>
      <c r="M162" s="95">
        <f>IF(ISNUMBER(Miljødeklarationer!J123),Miljødeklarationer!J123,0)</f>
        <v>110.09278352822578</v>
      </c>
      <c r="N162" s="95">
        <f>IF(ISNUMBER(Miljødeklarationer!I123),Miljødeklarationer!I123,0)</f>
        <v>74.842013501665448</v>
      </c>
      <c r="O162" s="95">
        <f>IF(ISNUMBER(Miljødeklarationer!H123),Miljødeklarationer!H123,0)</f>
        <v>90.852249719191519</v>
      </c>
      <c r="P162" s="95">
        <v>63.988895948990589</v>
      </c>
    </row>
    <row r="163" spans="2:19">
      <c r="B163" s="5" t="s">
        <v>20</v>
      </c>
      <c r="D163" s="95">
        <f>IF(ISNUMBER(Miljødeklarationer!AA124),Miljødeklarationer!AA124,0)</f>
        <v>1.7882244641555081</v>
      </c>
      <c r="E163" s="95">
        <f>IF(ISNUMBER(Miljødeklarationer!Z124),Miljødeklarationer!Z124,0)</f>
        <v>2.3612750211216866</v>
      </c>
      <c r="F163" s="95">
        <f>IF(ISNUMBER(Miljødeklarationer!Y124),Miljødeklarationer!Y124,0)</f>
        <v>2.9948344388800887</v>
      </c>
      <c r="G163" s="95">
        <f>IF(ISNUMBER(Miljødeklarationer!X124),Miljødeklarationer!X124,0)</f>
        <v>2.6527570087343522</v>
      </c>
      <c r="H163" s="95">
        <f>IF(ISNUMBER(Miljødeklarationer!W124),Miljødeklarationer!W124,0)</f>
        <v>3.1445505724022533</v>
      </c>
      <c r="I163" s="95">
        <f>IF(ISNUMBER(Miljødeklarationer!N124),Miljødeklarationer!N124,0)</f>
        <v>4.6718304489100992</v>
      </c>
      <c r="J163" s="95">
        <f>IF(ISNUMBER(Miljødeklarationer!M124),Miljødeklarationer!M124,0)</f>
        <v>2.8205977337577073</v>
      </c>
      <c r="K163" s="95">
        <f>IF(ISNUMBER(Miljødeklarationer!L124),Miljødeklarationer!L124,0)</f>
        <v>2.5384188920513737</v>
      </c>
      <c r="L163" s="95">
        <f>IF(ISNUMBER(Miljødeklarationer!K124),Miljødeklarationer!K124,0)</f>
        <v>1.467168876432418</v>
      </c>
      <c r="M163" s="95">
        <f>IF(ISNUMBER(Miljødeklarationer!J124),Miljødeklarationer!J124,0)</f>
        <v>1.1628090457441849</v>
      </c>
      <c r="N163" s="95">
        <f>IF(ISNUMBER(Miljødeklarationer!I124),Miljødeklarationer!I124,0)</f>
        <v>1.8801139817231687</v>
      </c>
      <c r="O163" s="95">
        <f>IF(ISNUMBER(Miljødeklarationer!H124),Miljødeklarationer!H124,0)</f>
        <v>1.6982582451977295</v>
      </c>
      <c r="P163" s="95">
        <v>1.6311470882535468</v>
      </c>
    </row>
    <row r="164" spans="2:19">
      <c r="B164" s="5" t="s">
        <v>21</v>
      </c>
      <c r="D164" s="95">
        <f>IF(ISNUMBER(Miljødeklarationer!AA125),Miljødeklarationer!AA125,0)</f>
        <v>46.444576342223073</v>
      </c>
      <c r="E164" s="95">
        <f>IF(ISNUMBER(Miljødeklarationer!Z125),Miljødeklarationer!Z125,0)</f>
        <v>47.815663129491959</v>
      </c>
      <c r="F164" s="95">
        <f>IF(ISNUMBER(Miljødeklarationer!Y125),Miljødeklarationer!Y125,0)</f>
        <v>34.599576084169058</v>
      </c>
      <c r="G164" s="95">
        <f>IF(ISNUMBER(Miljødeklarationer!X125),Miljødeklarationer!X125,0)</f>
        <v>35.098062363759553</v>
      </c>
      <c r="H164" s="95">
        <f>IF(ISNUMBER(Miljødeklarationer!W125),Miljødeklarationer!W125,0)</f>
        <v>35.95272284687961</v>
      </c>
      <c r="I164" s="95">
        <f>IF(ISNUMBER(Miljødeklarationer!N125),Miljødeklarationer!N125,0)</f>
        <v>34.731749221371473</v>
      </c>
      <c r="J164" s="95">
        <f>IF(ISNUMBER(Miljødeklarationer!M125),Miljødeklarationer!M125,0)</f>
        <v>27.347443620350962</v>
      </c>
      <c r="K164" s="95">
        <f>IF(ISNUMBER(Miljødeklarationer!L125),Miljødeklarationer!L125,0)</f>
        <v>23.294013661549922</v>
      </c>
      <c r="L164" s="95">
        <f>IF(ISNUMBER(Miljødeklarationer!K125),Miljødeklarationer!K125,0)</f>
        <v>18.540793002026302</v>
      </c>
      <c r="M164" s="95">
        <f>IF(ISNUMBER(Miljødeklarationer!J125),Miljødeklarationer!J125,0)</f>
        <v>12.472362985699554</v>
      </c>
      <c r="N164" s="95">
        <f>IF(ISNUMBER(Miljødeklarationer!I125),Miljødeklarationer!I125,0)</f>
        <v>11.351643367447512</v>
      </c>
      <c r="O164" s="95">
        <f>IF(ISNUMBER(Miljødeklarationer!H125),Miljødeklarationer!H125,0)</f>
        <v>14.169565993515329</v>
      </c>
      <c r="P164" s="95">
        <v>12.357186085793236</v>
      </c>
    </row>
    <row r="165" spans="2:19">
      <c r="B165" s="5" t="s">
        <v>22</v>
      </c>
      <c r="D165" s="95">
        <f>IF(ISNUMBER(Miljødeklarationer!AA126),Miljødeklarationer!AA126,0)</f>
        <v>32.238798261775806</v>
      </c>
      <c r="E165" s="95">
        <f>IF(ISNUMBER(Miljødeklarationer!Z126),Miljødeklarationer!Z126,0)</f>
        <v>27.89023300465626</v>
      </c>
      <c r="F165" s="95">
        <f>IF(ISNUMBER(Miljødeklarationer!Y126),Miljødeklarationer!Y126,0)</f>
        <v>31.198816234925467</v>
      </c>
      <c r="G165" s="95">
        <f>IF(ISNUMBER(Miljødeklarationer!X126),Miljødeklarationer!X126,0)</f>
        <v>30.340786147851162</v>
      </c>
      <c r="H165" s="95">
        <f>IF(ISNUMBER(Miljødeklarationer!W126),Miljødeklarationer!W126,0)</f>
        <v>34.732214242840676</v>
      </c>
      <c r="I165" s="95">
        <f>IF(ISNUMBER(Miljødeklarationer!N126),Miljødeklarationer!N126,0)</f>
        <v>58.549877312070855</v>
      </c>
      <c r="J165" s="95">
        <f>IF(ISNUMBER(Miljødeklarationer!M126),Miljødeklarationer!M126,0)</f>
        <v>56.566524459692715</v>
      </c>
      <c r="K165" s="95">
        <f>IF(ISNUMBER(Miljødeklarationer!L126),Miljødeklarationer!L126,0)</f>
        <v>62.631056639106397</v>
      </c>
      <c r="L165" s="95">
        <f>IF(ISNUMBER(Miljødeklarationer!K126),Miljødeklarationer!K126,0)</f>
        <v>61.687466435716431</v>
      </c>
      <c r="M165" s="95">
        <f>IF(ISNUMBER(Miljødeklarationer!J126),Miljødeklarationer!J126,0)</f>
        <v>59.021831577600928</v>
      </c>
      <c r="N165" s="95">
        <f>IF(ISNUMBER(Miljødeklarationer!I126),Miljødeklarationer!I126,0)</f>
        <v>60.278127823192463</v>
      </c>
      <c r="O165" s="95">
        <f>IF(ISNUMBER(Miljødeklarationer!H126),Miljødeklarationer!H126,0)</f>
        <v>68.858464277531354</v>
      </c>
      <c r="P165" s="95">
        <v>91.382030220428462</v>
      </c>
    </row>
    <row r="166" spans="2:19">
      <c r="B166" s="5" t="s">
        <v>23</v>
      </c>
      <c r="D166" s="95">
        <f>IF(ISNUMBER(Miljødeklarationer!AA127),Miljødeklarationer!AA127,0)</f>
        <v>52.020956118024699</v>
      </c>
      <c r="E166" s="95">
        <f>IF(ISNUMBER(Miljødeklarationer!Z127),Miljødeklarationer!Z127,0)</f>
        <v>55.841958375712281</v>
      </c>
      <c r="F166" s="95">
        <f>IF(ISNUMBER(Miljødeklarationer!Y127),Miljødeklarationer!Y127,0)</f>
        <v>56.357164604925011</v>
      </c>
      <c r="G166" s="95">
        <f>IF(ISNUMBER(Miljødeklarationer!X127),Miljødeklarationer!X127,0)</f>
        <v>54.897646079966044</v>
      </c>
      <c r="H166" s="95">
        <f>IF(ISNUMBER(Miljødeklarationer!W127),Miljødeklarationer!W127,0)</f>
        <v>57.581444209489341</v>
      </c>
      <c r="I166" s="95">
        <f>IF(ISNUMBER(Miljødeklarationer!N127),Miljødeklarationer!N127,0)</f>
        <v>47.690996952637512</v>
      </c>
      <c r="J166" s="95">
        <f>IF(ISNUMBER(Miljødeklarationer!M127),Miljødeklarationer!M127,0)</f>
        <v>50.503915814557701</v>
      </c>
      <c r="K166" s="95">
        <f>IF(ISNUMBER(Miljødeklarationer!L127),Miljødeklarationer!L127,0)</f>
        <v>56.497698314994466</v>
      </c>
      <c r="L166" s="95">
        <f>IF(ISNUMBER(Miljødeklarationer!K127),Miljødeklarationer!K127,0)</f>
        <v>52.571569968913643</v>
      </c>
      <c r="M166" s="95">
        <f>IF(ISNUMBER(Miljødeklarationer!J127),Miljødeklarationer!J127,0)</f>
        <v>55.062201380918324</v>
      </c>
      <c r="N166" s="95">
        <f>IF(ISNUMBER(Miljødeklarationer!I127),Miljødeklarationer!I127,0)</f>
        <v>57.764239976356897</v>
      </c>
      <c r="O166" s="95">
        <f>IF(ISNUMBER(Miljødeklarationer!H127),Miljødeklarationer!H127,0)</f>
        <v>55.404545019821654</v>
      </c>
      <c r="P166" s="95">
        <v>53.17498857452707</v>
      </c>
    </row>
    <row r="167" spans="2:19">
      <c r="B167" s="5" t="s">
        <v>24</v>
      </c>
      <c r="D167" s="95">
        <f>IF(ISNUMBER(Miljødeklarationer!AA128),Miljødeklarationer!AA128,0)</f>
        <v>0</v>
      </c>
      <c r="E167" s="95">
        <f>IF(ISNUMBER(Miljødeklarationer!Z128),Miljødeklarationer!Z128,0)</f>
        <v>0</v>
      </c>
      <c r="F167" s="95">
        <f>IF(ISNUMBER(Miljødeklarationer!Y128),Miljødeklarationer!Y128,0)</f>
        <v>0</v>
      </c>
      <c r="G167" s="95">
        <f>IF(ISNUMBER(Miljødeklarationer!X128),Miljødeklarationer!X128,0)</f>
        <v>0</v>
      </c>
      <c r="H167" s="95">
        <f>IF(ISNUMBER(Miljødeklarationer!W128),Miljødeklarationer!W128,0)</f>
        <v>0</v>
      </c>
      <c r="I167" s="95">
        <f>IF(ISNUMBER(Miljødeklarationer!N128),Miljødeklarationer!N128,0)</f>
        <v>8.5124971240742198E-2</v>
      </c>
      <c r="J167" s="95">
        <f>IF(ISNUMBER(Miljødeklarationer!M128),Miljødeklarationer!M128,0)</f>
        <v>8.4658995706727372E-2</v>
      </c>
      <c r="K167" s="95">
        <f>IF(ISNUMBER(Miljødeklarationer!L128),Miljødeklarationer!L128,0)</f>
        <v>0.13827384411526114</v>
      </c>
      <c r="L167" s="95">
        <f>IF(ISNUMBER(Miljødeklarationer!K128),Miljødeklarationer!K128,0)</f>
        <v>6.4102515958525438E-2</v>
      </c>
      <c r="M167" s="95">
        <f>IF(ISNUMBER(Miljødeklarationer!J128),Miljødeklarationer!J128,0)</f>
        <v>8.7689654529821859E-2</v>
      </c>
      <c r="N167" s="95">
        <f>IF(ISNUMBER(Miljødeklarationer!I128),Miljødeklarationer!I128,0)</f>
        <v>0.12007314413149005</v>
      </c>
      <c r="O167" s="95">
        <f>IF(ISNUMBER(Miljødeklarationer!H128),Miljødeklarationer!H128,0)</f>
        <v>6.1596513152187976E-2</v>
      </c>
      <c r="P167" s="95">
        <v>0.10776296599189611</v>
      </c>
    </row>
    <row r="168" spans="2:19">
      <c r="B168" s="5" t="s">
        <v>25</v>
      </c>
      <c r="D168" s="95">
        <f>IF(ISNUMBER(Miljødeklarationer!AA129),Miljødeklarationer!AA129,0)</f>
        <v>0</v>
      </c>
      <c r="E168" s="95">
        <f>IF(ISNUMBER(Miljødeklarationer!Z129),Miljødeklarationer!Z129,0)</f>
        <v>0</v>
      </c>
      <c r="F168" s="95">
        <f>IF(ISNUMBER(Miljødeklarationer!Y129),Miljødeklarationer!Y129,0)</f>
        <v>0</v>
      </c>
      <c r="G168" s="95">
        <f>IF(ISNUMBER(Miljødeklarationer!X129),Miljødeklarationer!X129,0)</f>
        <v>0</v>
      </c>
      <c r="H168" s="95">
        <f>IF(ISNUMBER(Miljødeklarationer!W129),Miljødeklarationer!W129,0)</f>
        <v>0</v>
      </c>
      <c r="I168" s="95">
        <f>IF(ISNUMBER(Miljødeklarationer!N129),Miljødeklarationer!N129,0)</f>
        <v>9.2711853947365253</v>
      </c>
      <c r="J168" s="95">
        <f>IF(ISNUMBER(Miljødeklarationer!M129),Miljødeklarationer!M129,0)</f>
        <v>2.9264290012560181</v>
      </c>
      <c r="K168" s="95">
        <f>IF(ISNUMBER(Miljødeklarationer!L129),Miljødeklarationer!L129,0)</f>
        <v>2.3206489187218846</v>
      </c>
      <c r="L168" s="95">
        <f>IF(ISNUMBER(Miljødeklarationer!K129),Miljødeklarationer!K129,0)</f>
        <v>12.842103113426642</v>
      </c>
      <c r="M168" s="95">
        <f>IF(ISNUMBER(Miljødeklarationer!J129),Miljødeklarationer!J129,0)</f>
        <v>10.43584571762783</v>
      </c>
      <c r="N168" s="95">
        <f>IF(ISNUMBER(Miljødeklarationer!I129),Miljødeklarationer!I129,0)</f>
        <v>1.2624239408333207</v>
      </c>
      <c r="O168" s="95">
        <f>IF(ISNUMBER(Miljødeklarationer!H129),Miljødeklarationer!H129,0)</f>
        <v>4.3710885226232739</v>
      </c>
      <c r="P168" s="95">
        <v>2.7946891642245428</v>
      </c>
    </row>
    <row r="169" spans="2:19">
      <c r="B169" s="2" t="s">
        <v>26</v>
      </c>
      <c r="D169" s="95">
        <f>IF(ISNUMBER(Miljødeklarationer!AA130),Miljødeklarationer!AA130,0)</f>
        <v>0</v>
      </c>
      <c r="E169" s="95">
        <f>IF(ISNUMBER(Miljødeklarationer!Z130),Miljødeklarationer!Z130,0)</f>
        <v>0</v>
      </c>
      <c r="F169" s="95">
        <f>IF(ISNUMBER(Miljødeklarationer!Y130),Miljødeklarationer!Y130,0)</f>
        <v>0</v>
      </c>
      <c r="G169" s="95">
        <f>IF(ISNUMBER(Miljødeklarationer!X130),Miljødeklarationer!X130,0)</f>
        <v>0</v>
      </c>
      <c r="H169" s="95">
        <f>IF(ISNUMBER(Miljødeklarationer!W130),Miljødeklarationer!W130,0)</f>
        <v>0</v>
      </c>
      <c r="I169" s="95">
        <f>IF(ISNUMBER(Miljødeklarationer!N130),Miljødeklarationer!N130,0)</f>
        <v>0.34596277511772444</v>
      </c>
      <c r="J169" s="95">
        <f>IF(ISNUMBER(Miljødeklarationer!M130),Miljødeklarationer!M130,0)</f>
        <v>0.45558890647118611</v>
      </c>
      <c r="K169" s="95">
        <f>IF(ISNUMBER(Miljødeklarationer!L130),Miljødeklarationer!L130,0)</f>
        <v>0.81586825137192576</v>
      </c>
      <c r="L169" s="95">
        <f>IF(ISNUMBER(Miljødeklarationer!K130),Miljødeklarationer!K130,0)</f>
        <v>0.33831694305203258</v>
      </c>
      <c r="M169" s="95">
        <f>IF(ISNUMBER(Miljødeklarationer!J130),Miljødeklarationer!J130,0)</f>
        <v>0.42624902455113772</v>
      </c>
      <c r="N169" s="95">
        <f>IF(ISNUMBER(Miljødeklarationer!I130),Miljødeklarationer!I130,0)</f>
        <v>0</v>
      </c>
      <c r="O169" s="95">
        <f>IF(ISNUMBER(Miljødeklarationer!H130),Miljødeklarationer!H130,0)</f>
        <v>0</v>
      </c>
      <c r="P169" s="95">
        <v>0</v>
      </c>
    </row>
    <row r="170" spans="2:19">
      <c r="B170" s="2"/>
    </row>
    <row r="171" spans="2:19">
      <c r="B171" s="5" t="s">
        <v>105</v>
      </c>
      <c r="C171" s="86">
        <v>2004</v>
      </c>
      <c r="D171" s="86">
        <v>2005</v>
      </c>
      <c r="E171" s="86">
        <v>2006</v>
      </c>
      <c r="F171" s="86">
        <v>2007</v>
      </c>
      <c r="G171" s="86">
        <v>2008</v>
      </c>
      <c r="H171" s="86">
        <v>2009</v>
      </c>
      <c r="I171" s="86">
        <v>2010</v>
      </c>
      <c r="J171" s="86">
        <v>2011</v>
      </c>
      <c r="K171" s="86">
        <v>2012</v>
      </c>
      <c r="L171" s="86">
        <v>2013</v>
      </c>
      <c r="M171" s="86">
        <v>2014</v>
      </c>
      <c r="N171" s="86">
        <v>2015</v>
      </c>
      <c r="O171" s="86">
        <v>2016</v>
      </c>
      <c r="P171" s="86">
        <v>2017</v>
      </c>
      <c r="Q171" s="86">
        <v>2018</v>
      </c>
      <c r="R171" s="86">
        <v>2019</v>
      </c>
      <c r="S171" s="86">
        <v>2020</v>
      </c>
    </row>
    <row r="172" spans="2:19" ht="14.7">
      <c r="B172" s="2" t="s">
        <v>1</v>
      </c>
      <c r="D172" s="95">
        <f>IF(ISNUMBER(Miljødeklarationer!T72),Miljødeklarationer!T72,0)</f>
        <v>356.18472610012026</v>
      </c>
      <c r="E172" s="95">
        <f>IF(ISNUMBER(Miljødeklarationer!S72),Miljødeklarationer!S72,0)</f>
        <v>492.85533097878096</v>
      </c>
      <c r="F172" s="95">
        <f>IF(ISNUMBER(Miljødeklarationer!R72),Miljødeklarationer!R72,0)</f>
        <v>442.05759407214077</v>
      </c>
      <c r="G172" s="95">
        <f>IF(ISNUMBER(Miljødeklarationer!Q72),Miljødeklarationer!Q72,0)</f>
        <v>337.08962485652899</v>
      </c>
      <c r="H172" s="95">
        <f>IF(ISNUMBER(Miljødeklarationer!P72),Miljødeklarationer!P72,0)</f>
        <v>355.79441240371096</v>
      </c>
      <c r="I172" s="95">
        <f>IF(ISNUMBER(Miljødeklarationer!N72),Miljødeklarationer!N72,0)</f>
        <v>327.4492747021236</v>
      </c>
      <c r="J172" s="95">
        <f>IF(ISNUMBER(Miljødeklarationer!M72),Miljødeklarationer!M72,0)</f>
        <v>270.03223994853818</v>
      </c>
      <c r="K172" s="95">
        <f>IF(ISNUMBER(Miljødeklarationer!L72),Miljødeklarationer!L72,0)</f>
        <v>198.62649304678936</v>
      </c>
      <c r="L172" s="95">
        <f>IF(ISNUMBER(Miljødeklarationer!K72),Miljødeklarationer!K72,0)</f>
        <v>266.98051364842797</v>
      </c>
      <c r="M172" s="95">
        <f>IF(ISNUMBER(Miljødeklarationer!J72),Miljødeklarationer!J72,0)</f>
        <v>213.75356747762996</v>
      </c>
      <c r="N172" s="95">
        <f>IF(ISNUMBER(Miljødeklarationer!I72),Miljødeklarationer!I72,0)</f>
        <v>126.72295797964119</v>
      </c>
      <c r="O172" s="95">
        <f>IF(ISNUMBER(Miljødeklarationer!H72),Miljødeklarationer!H72,0)</f>
        <v>173.17516499388725</v>
      </c>
      <c r="P172" s="95">
        <v>124.73228267625656</v>
      </c>
      <c r="Q172" s="138">
        <v>140.03289331224437</v>
      </c>
    </row>
    <row r="173" spans="2:19" ht="14.7">
      <c r="B173" s="2" t="s">
        <v>2</v>
      </c>
      <c r="D173" s="95">
        <f>IF(ISNUMBER(Miljødeklarationer!T73),Miljødeklarationer!T73,0)</f>
        <v>0.13697287786775278</v>
      </c>
      <c r="E173" s="95">
        <f>IF(ISNUMBER(Miljødeklarationer!S73),Miljødeklarationer!S73,0)</f>
        <v>0.11784553231018105</v>
      </c>
      <c r="F173" s="95">
        <f>IF(ISNUMBER(Miljødeklarationer!R73),Miljødeklarationer!R73,0)</f>
        <v>9.0782285689982478E-2</v>
      </c>
      <c r="G173" s="95">
        <f>IF(ISNUMBER(Miljødeklarationer!Q73),Miljødeklarationer!Q73,0)</f>
        <v>9.0216649098931082E-2</v>
      </c>
      <c r="H173" s="95">
        <f>IF(ISNUMBER(Miljødeklarationer!P73),Miljødeklarationer!P73,0)</f>
        <v>0.10118935158865017</v>
      </c>
      <c r="I173" s="95">
        <f>IF(ISNUMBER(Miljødeklarationer!N73),Miljødeklarationer!N73,0)</f>
        <v>0.15206152837613102</v>
      </c>
      <c r="J173" s="95">
        <f>IF(ISNUMBER(Miljødeklarationer!M73),Miljødeklarationer!M73,0)</f>
        <v>0.12847822800515557</v>
      </c>
      <c r="K173" s="95">
        <f>IF(ISNUMBER(Miljødeklarationer!L73),Miljødeklarationer!L73,0)</f>
        <v>9.8791645972038059E-2</v>
      </c>
      <c r="L173" s="95">
        <f>IF(ISNUMBER(Miljødeklarationer!K73),Miljødeklarationer!K73,0)</f>
        <v>8.794332803046756E-2</v>
      </c>
      <c r="M173" s="95">
        <f>IF(ISNUMBER(Miljødeklarationer!J73),Miljødeklarationer!J73,0)</f>
        <v>6.9175091586416271E-2</v>
      </c>
      <c r="N173" s="95">
        <f>IF(ISNUMBER(Miljødeklarationer!I73),Miljødeklarationer!I73,0)</f>
        <v>5.8830500789293E-2</v>
      </c>
      <c r="O173" s="95">
        <f>IF(ISNUMBER(Miljødeklarationer!H73),Miljødeklarationer!H73,0)</f>
        <v>7.0937935138974867E-2</v>
      </c>
      <c r="P173" s="95">
        <v>7.0600609525340641E-2</v>
      </c>
      <c r="Q173" s="138">
        <v>6.5413923769722229E-2</v>
      </c>
    </row>
    <row r="174" spans="2:19" ht="14.7">
      <c r="B174" s="2" t="s">
        <v>3</v>
      </c>
      <c r="D174" s="95">
        <f>IF(ISNUMBER(Miljødeklarationer!T74),Miljødeklarationer!T74,0)</f>
        <v>5.8986508306204475E-3</v>
      </c>
      <c r="E174" s="95">
        <f>IF(ISNUMBER(Miljødeklarationer!S74),Miljødeklarationer!S74,0)</f>
        <v>6.5439764881744418E-3</v>
      </c>
      <c r="F174" s="95">
        <f>IF(ISNUMBER(Miljødeklarationer!R74),Miljødeklarationer!R74,0)</f>
        <v>6.3299438206587139E-3</v>
      </c>
      <c r="G174" s="95">
        <f>IF(ISNUMBER(Miljødeklarationer!Q74),Miljødeklarationer!Q74,0)</f>
        <v>5.9649341904316486E-3</v>
      </c>
      <c r="H174" s="95">
        <f>IF(ISNUMBER(Miljødeklarationer!P74),Miljødeklarationer!P74,0)</f>
        <v>5.8630801199271157E-3</v>
      </c>
      <c r="I174" s="95">
        <f>IF(ISNUMBER(Miljødeklarationer!N74),Miljødeklarationer!N74,0)</f>
        <v>4.2536025796437475E-3</v>
      </c>
      <c r="J174" s="95">
        <f>IF(ISNUMBER(Miljødeklarationer!M74),Miljødeklarationer!M74,0)</f>
        <v>3.5852262619304187E-3</v>
      </c>
      <c r="K174" s="95">
        <f>IF(ISNUMBER(Miljødeklarationer!L74),Miljødeklarationer!L74,0)</f>
        <v>3.4866681326882055E-3</v>
      </c>
      <c r="L174" s="95">
        <f>IF(ISNUMBER(Miljødeklarationer!K74),Miljødeklarationer!K74,0)</f>
        <v>3.6208913374999392E-3</v>
      </c>
      <c r="M174" s="95">
        <f>IF(ISNUMBER(Miljødeklarationer!J74),Miljødeklarationer!J74,0)</f>
        <v>3.271468034999326E-3</v>
      </c>
      <c r="N174" s="95">
        <f>IF(ISNUMBER(Miljødeklarationer!I74),Miljødeklarationer!I74,0)</f>
        <v>1.862496066549047E-3</v>
      </c>
      <c r="O174" s="95">
        <f>IF(ISNUMBER(Miljødeklarationer!H74),Miljødeklarationer!H74,0)</f>
        <v>2.2878418738050575E-3</v>
      </c>
      <c r="P174" s="95">
        <v>2.019112474385203E-3</v>
      </c>
      <c r="Q174" s="138">
        <v>2.0150723329256238E-3</v>
      </c>
    </row>
    <row r="175" spans="2:19" ht="14.7">
      <c r="B175" s="2" t="s">
        <v>4</v>
      </c>
      <c r="D175" s="95">
        <f>IF(ISNUMBER(Miljødeklarationer!T75),Miljødeklarationer!T75,0)</f>
        <v>361.01964829453954</v>
      </c>
      <c r="E175" s="95">
        <f>IF(ISNUMBER(Miljødeklarationer!S75),Miljødeklarationer!S75,0)</f>
        <v>497.63976299119395</v>
      </c>
      <c r="F175" s="95">
        <f>IF(ISNUMBER(Miljødeklarationer!R75),Miljødeklarationer!R75,0)</f>
        <v>446.4901377192063</v>
      </c>
      <c r="G175" s="95">
        <f>IF(ISNUMBER(Miljødeklarationer!Q75),Miljødeklarationer!Q75,0)</f>
        <v>341.27571502262191</v>
      </c>
      <c r="H175" s="95">
        <f>IF(ISNUMBER(Miljødeklarationer!P75),Miljødeklarationer!P75,0)</f>
        <v>360.04393517349871</v>
      </c>
      <c r="I175" s="95">
        <f>IF(ISNUMBER(Miljødeklarationer!N75),Miljødeklarationer!N75,0)</f>
        <v>332.24627604832568</v>
      </c>
      <c r="J175" s="95">
        <f>IF(ISNUMBER(Miljødeklarationer!M75),Miljødeklarationer!M75,0)</f>
        <v>274.17003299107944</v>
      </c>
      <c r="K175" s="95">
        <f>IF(ISNUMBER(Miljødeklarationer!L75),Miljødeklarationer!L75,0)</f>
        <v>202.11473041583659</v>
      </c>
      <c r="L175" s="95">
        <f>IF(ISNUMBER(Miljødeklarationer!K75),Miljødeklarationer!K75,0)</f>
        <v>270.38756240452</v>
      </c>
      <c r="M175" s="95">
        <f>IF(ISNUMBER(Miljødeklarationer!J75),Miljødeklarationer!J75,0)</f>
        <v>216.64971829296343</v>
      </c>
      <c r="N175" s="95">
        <f>IF(ISNUMBER(Miljødeklarationer!I75),Miljødeklarationer!I75,0)</f>
        <v>128.89960135041508</v>
      </c>
      <c r="O175" s="95">
        <f>IF(ISNUMBER(Miljødeklarationer!H75),Miljødeklarationer!H75,0)</f>
        <v>175.99696100998415</v>
      </c>
      <c r="P175" s="95">
        <v>127.18911186425909</v>
      </c>
      <c r="Q175" s="138">
        <v>142.26873296169927</v>
      </c>
    </row>
    <row r="176" spans="2:19" ht="14.7">
      <c r="B176" s="2" t="s">
        <v>5</v>
      </c>
      <c r="D176" s="95">
        <f>IF(ISNUMBER(Miljødeklarationer!T76),Miljødeklarationer!T76,0)</f>
        <v>0.18962854736969253</v>
      </c>
      <c r="E176" s="95">
        <f>IF(ISNUMBER(Miljødeklarationer!S76),Miljødeklarationer!S76,0)</f>
        <v>0.26177524713355016</v>
      </c>
      <c r="F176" s="95">
        <f>IF(ISNUMBER(Miljødeklarationer!R76),Miljødeklarationer!R76,0)</f>
        <v>0.1880097209795405</v>
      </c>
      <c r="G176" s="95">
        <f>IF(ISNUMBER(Miljødeklarationer!Q76),Miljødeklarationer!Q76,0)</f>
        <v>0.11218573967748471</v>
      </c>
      <c r="H176" s="95">
        <f>IF(ISNUMBER(Miljødeklarationer!P76),Miljødeklarationer!P76,0)</f>
        <v>8.7790286553532937E-2</v>
      </c>
      <c r="I176" s="95">
        <f>IF(ISNUMBER(Miljødeklarationer!N76),Miljødeklarationer!N76,0)</f>
        <v>5.2248222942850232E-2</v>
      </c>
      <c r="J176" s="95">
        <f>IF(ISNUMBER(Miljødeklarationer!M76),Miljødeklarationer!M76,0)</f>
        <v>3.6121139772144921E-2</v>
      </c>
      <c r="K176" s="95">
        <f>IF(ISNUMBER(Miljødeklarationer!L76),Miljødeklarationer!L76,0)</f>
        <v>3.3468370698009245E-2</v>
      </c>
      <c r="L176" s="95">
        <f>IF(ISNUMBER(Miljødeklarationer!K76),Miljødeklarationer!K76,0)</f>
        <v>4.6383427989776758E-2</v>
      </c>
      <c r="M176" s="95">
        <f>IF(ISNUMBER(Miljødeklarationer!J76),Miljødeklarationer!J76,0)</f>
        <v>3.3072656080105338E-2</v>
      </c>
      <c r="N176" s="95">
        <f>IF(ISNUMBER(Miljødeklarationer!I76),Miljødeklarationer!I76,0)</f>
        <v>2.2102300722189085E-2</v>
      </c>
      <c r="O176" s="95">
        <f>IF(ISNUMBER(Miljødeklarationer!H76),Miljødeklarationer!H76,0)</f>
        <v>2.3638613060852836E-2</v>
      </c>
      <c r="P176" s="95">
        <v>2.212788250385473E-2</v>
      </c>
      <c r="Q176" s="138">
        <v>2.40237137331198E-2</v>
      </c>
    </row>
    <row r="177" spans="2:17" ht="14.7">
      <c r="B177" s="2" t="s">
        <v>6</v>
      </c>
      <c r="D177" s="95">
        <f>IF(ISNUMBER(Miljødeklarationer!T77),Miljødeklarationer!T77,0)</f>
        <v>0.60621268006402595</v>
      </c>
      <c r="E177" s="95">
        <f>IF(ISNUMBER(Miljødeklarationer!S77),Miljødeklarationer!S77,0)</f>
        <v>0.60721143325106397</v>
      </c>
      <c r="F177" s="95">
        <f>IF(ISNUMBER(Miljødeklarationer!R77),Miljødeklarationer!R77,0)</f>
        <v>0.44869154190960381</v>
      </c>
      <c r="G177" s="95">
        <f>IF(ISNUMBER(Miljødeklarationer!Q77),Miljødeklarationer!Q77,0)</f>
        <v>0.3402520628644059</v>
      </c>
      <c r="H177" s="95">
        <f>IF(ISNUMBER(Miljødeklarationer!P77),Miljødeklarationer!P77,0)</f>
        <v>0.2990333220063669</v>
      </c>
      <c r="I177" s="95">
        <f>IF(ISNUMBER(Miljødeklarationer!N77),Miljødeklarationer!N77,0)</f>
        <v>0.22013209124632196</v>
      </c>
      <c r="J177" s="95">
        <f>IF(ISNUMBER(Miljødeklarationer!M77),Miljødeklarationer!M77,0)</f>
        <v>0.18085801568887219</v>
      </c>
      <c r="K177" s="95">
        <f>IF(ISNUMBER(Miljødeklarationer!L77),Miljødeklarationer!L77,0)</f>
        <v>0.14940008268352251</v>
      </c>
      <c r="L177" s="95">
        <f>IF(ISNUMBER(Miljødeklarationer!K77),Miljødeklarationer!K77,0)</f>
        <v>0.16171992118356421</v>
      </c>
      <c r="M177" s="95">
        <f>IF(ISNUMBER(Miljødeklarationer!J77),Miljødeklarationer!J77,0)</f>
        <v>0.1195159848721444</v>
      </c>
      <c r="N177" s="95">
        <f>IF(ISNUMBER(Miljødeklarationer!I77),Miljødeklarationer!I77,0)</f>
        <v>8.9338122781010734E-2</v>
      </c>
      <c r="O177" s="95">
        <f>IF(ISNUMBER(Miljødeklarationer!H77),Miljødeklarationer!H77,0)</f>
        <v>0.10416672465918467</v>
      </c>
      <c r="P177" s="95">
        <v>0.1035253485861045</v>
      </c>
      <c r="Q177" s="138">
        <v>0.13554156323660332</v>
      </c>
    </row>
    <row r="178" spans="2:17">
      <c r="B178" s="2" t="s">
        <v>7</v>
      </c>
      <c r="D178" s="95">
        <f>IF(ISNUMBER(Miljødeklarationer!T78),Miljødeklarationer!T78,0)</f>
        <v>0.13301968440357112</v>
      </c>
      <c r="E178" s="95">
        <f>IF(ISNUMBER(Miljødeklarationer!S78),Miljødeklarationer!S78,0)</f>
        <v>0.11363365644685991</v>
      </c>
      <c r="F178" s="95">
        <f>IF(ISNUMBER(Miljødeklarationer!R78),Miljødeklarationer!R78,0)</f>
        <v>0.10687746284940178</v>
      </c>
      <c r="G178" s="95">
        <f>IF(ISNUMBER(Miljødeklarationer!Q78),Miljødeklarationer!Q78,0)</f>
        <v>0.11593402970240245</v>
      </c>
      <c r="H178" s="95">
        <f>IF(ISNUMBER(Miljødeklarationer!P78),Miljødeklarationer!P78,0)</f>
        <v>0.12729295514969977</v>
      </c>
      <c r="I178" s="95">
        <f>IF(ISNUMBER(Miljødeklarationer!N78),Miljødeklarationer!N78,0)</f>
        <v>0.10534981223791284</v>
      </c>
      <c r="J178" s="95">
        <f>IF(ISNUMBER(Miljødeklarationer!M78),Miljødeklarationer!M78,0)</f>
        <v>0.10259645883806316</v>
      </c>
      <c r="K178" s="95">
        <f>IF(ISNUMBER(Miljødeklarationer!L78),Miljødeklarationer!L78,0)</f>
        <v>0.11005213794582337</v>
      </c>
      <c r="L178" s="95">
        <f>IF(ISNUMBER(Miljødeklarationer!K78),Miljødeklarationer!K78,0)</f>
        <v>9.7462847137942982E-2</v>
      </c>
      <c r="M178" s="95">
        <f>IF(ISNUMBER(Miljødeklarationer!J78),Miljødeklarationer!J78,0)</f>
        <v>9.1470616231492982E-2</v>
      </c>
      <c r="N178" s="95">
        <f>IF(ISNUMBER(Miljødeklarationer!I78),Miljødeklarationer!I78,0)</f>
        <v>6.724986912357217E-2</v>
      </c>
      <c r="O178" s="95">
        <f>IF(ISNUMBER(Miljødeklarationer!H78),Miljødeklarationer!H78,0)</f>
        <v>8.0093327952163215E-2</v>
      </c>
      <c r="P178" s="95">
        <v>9.1760011620449597E-2</v>
      </c>
      <c r="Q178" s="138">
        <v>8.8792007129617587E-2</v>
      </c>
    </row>
    <row r="179" spans="2:17">
      <c r="B179" s="2" t="s">
        <v>8</v>
      </c>
      <c r="D179" s="95">
        <f>IF(ISNUMBER(Miljødeklarationer!T79),Miljødeklarationer!T79,0)</f>
        <v>3.7033980578283714E-2</v>
      </c>
      <c r="E179" s="95">
        <f>IF(ISNUMBER(Miljødeklarationer!S79),Miljødeklarationer!S79,0)</f>
        <v>3.2939653115877286E-2</v>
      </c>
      <c r="F179" s="95">
        <f>IF(ISNUMBER(Miljødeklarationer!R79),Miljødeklarationer!R79,0)</f>
        <v>2.7067091133887382E-2</v>
      </c>
      <c r="G179" s="95">
        <f>IF(ISNUMBER(Miljødeklarationer!Q79),Miljødeklarationer!Q79,0)</f>
        <v>2.7090777581642904E-2</v>
      </c>
      <c r="H179" s="95">
        <f>IF(ISNUMBER(Miljødeklarationer!P79),Miljødeklarationer!P79,0)</f>
        <v>2.4883585849010494E-2</v>
      </c>
      <c r="I179" s="95">
        <f>IF(ISNUMBER(Miljødeklarationer!N79),Miljødeklarationer!N79,0)</f>
        <v>3.1741558049397614E-2</v>
      </c>
      <c r="J179" s="95">
        <f>IF(ISNUMBER(Miljødeklarationer!M79),Miljødeklarationer!M79,0)</f>
        <v>2.7045514603384679E-2</v>
      </c>
      <c r="K179" s="95">
        <f>IF(ISNUMBER(Miljødeklarationer!L79),Miljødeklarationer!L79,0)</f>
        <v>2.1223273988683247E-2</v>
      </c>
      <c r="L179" s="95">
        <f>IF(ISNUMBER(Miljødeklarationer!K79),Miljødeklarationer!K79,0)</f>
        <v>1.7886302356664864E-2</v>
      </c>
      <c r="M179" s="95">
        <f>IF(ISNUMBER(Miljødeklarationer!J79),Miljødeklarationer!J79,0)</f>
        <v>1.3461235662651163E-2</v>
      </c>
      <c r="N179" s="95">
        <f>IF(ISNUMBER(Miljødeklarationer!I79),Miljødeklarationer!I79,0)</f>
        <v>9.6326962578590601E-3</v>
      </c>
      <c r="O179" s="95">
        <f>IF(ISNUMBER(Miljødeklarationer!H79),Miljødeklarationer!H79,0)</f>
        <v>1.2729288049038166E-2</v>
      </c>
      <c r="P179" s="95">
        <v>1.2514045787317322E-2</v>
      </c>
      <c r="Q179" s="138">
        <v>1.121493720034129E-2</v>
      </c>
    </row>
    <row r="180" spans="2:17">
      <c r="B180" s="2" t="s">
        <v>9</v>
      </c>
      <c r="D180" s="95">
        <f>IF(ISNUMBER(Miljødeklarationer!T80),Miljødeklarationer!T80,0)</f>
        <v>1.3987742062750497E-2</v>
      </c>
      <c r="E180" s="95">
        <f>IF(ISNUMBER(Miljødeklarationer!S80),Miljødeklarationer!S80,0)</f>
        <v>1.391135597843818E-2</v>
      </c>
      <c r="F180" s="95">
        <f>IF(ISNUMBER(Miljødeklarationer!R80),Miljødeklarationer!R80,0)</f>
        <v>1.5489773133933524E-2</v>
      </c>
      <c r="G180" s="95">
        <f>IF(ISNUMBER(Miljødeklarationer!Q80),Miljødeklarationer!Q80,0)</f>
        <v>7.0142920922104772E-3</v>
      </c>
      <c r="H180" s="95">
        <f>IF(ISNUMBER(Miljødeklarationer!P80),Miljødeklarationer!P80,0)</f>
        <v>7.1015340522535058E-3</v>
      </c>
      <c r="I180" s="95">
        <f>IF(ISNUMBER(Miljødeklarationer!N80),Miljødeklarationer!N80,0)</f>
        <v>6.7404168546530497E-3</v>
      </c>
      <c r="J180" s="95">
        <f>IF(ISNUMBER(Miljødeklarationer!M80),Miljødeklarationer!M80,0)</f>
        <v>6.2515333679934448E-3</v>
      </c>
      <c r="K180" s="95">
        <f>IF(ISNUMBER(Miljødeklarationer!L80),Miljødeklarationer!L80,0)</f>
        <v>5.1422534963800805E-3</v>
      </c>
      <c r="L180" s="95">
        <f>IF(ISNUMBER(Miljødeklarationer!K80),Miljødeklarationer!K80,0)</f>
        <v>9.7913466233652355E-3</v>
      </c>
      <c r="M180" s="95">
        <f>IF(ISNUMBER(Miljødeklarationer!J80),Miljødeklarationer!J80,0)</f>
        <v>6.0246569208236263E-3</v>
      </c>
      <c r="N180" s="95">
        <f>IF(ISNUMBER(Miljødeklarationer!I80),Miljødeklarationer!I80,0)</f>
        <v>3.1167265852874238E-3</v>
      </c>
      <c r="O180" s="95">
        <f>IF(ISNUMBER(Miljødeklarationer!H80),Miljødeklarationer!H80,0)</f>
        <v>4.3820517437466863E-3</v>
      </c>
      <c r="P180" s="95">
        <v>3.7388105223784404E-3</v>
      </c>
      <c r="Q180" s="138">
        <v>9.1586027345379514E-3</v>
      </c>
    </row>
    <row r="181" spans="2:17">
      <c r="B181" s="2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138"/>
    </row>
    <row r="182" spans="2:17">
      <c r="B182" s="5" t="s">
        <v>11</v>
      </c>
      <c r="D182" s="95">
        <f>IF(ISNUMBER(Miljødeklarationer!T82),Miljødeklarationer!T82,0)</f>
        <v>14.529795455365006</v>
      </c>
      <c r="E182" s="95">
        <f>IF(ISNUMBER(Miljødeklarationer!S82),Miljødeklarationer!S82,0)</f>
        <v>16.658689465379013</v>
      </c>
      <c r="F182" s="95">
        <f>IF(ISNUMBER(Miljødeklarationer!R82),Miljødeklarationer!R82,0)</f>
        <v>16.612518443253041</v>
      </c>
      <c r="G182" s="95">
        <f>IF(ISNUMBER(Miljødeklarationer!Q82),Miljødeklarationer!Q82,0)</f>
        <v>13.315015926576985</v>
      </c>
      <c r="H182" s="95">
        <f>IF(ISNUMBER(Miljødeklarationer!P82),Miljødeklarationer!P82,0)</f>
        <v>10.828176807542826</v>
      </c>
      <c r="I182" s="95">
        <f>IF(ISNUMBER(Miljødeklarationer!N82),Miljødeklarationer!N82,0)</f>
        <v>9.9890315378134353</v>
      </c>
      <c r="J182" s="95">
        <f>IF(ISNUMBER(Miljødeklarationer!M82),Miljødeklarationer!M82,0)</f>
        <v>9.8318908349514906</v>
      </c>
      <c r="K182" s="95">
        <f>IF(ISNUMBER(Miljødeklarationer!L82),Miljødeklarationer!L82,0)</f>
        <v>6.4389911986104735</v>
      </c>
      <c r="L182" s="95">
        <f>IF(ISNUMBER(Miljødeklarationer!K82),Miljødeklarationer!K82,0)</f>
        <v>8.7537233418953129</v>
      </c>
      <c r="M182" s="95">
        <f>IF(ISNUMBER(Miljødeklarationer!J82),Miljødeklarationer!J82,0)</f>
        <v>7.5616423600454734</v>
      </c>
      <c r="N182" s="95">
        <f>IF(ISNUMBER(Miljødeklarationer!I82),Miljødeklarationer!I82,0)</f>
        <v>4.4243980800178964</v>
      </c>
      <c r="O182" s="95">
        <f>IF(ISNUMBER(Miljødeklarationer!H82),Miljødeklarationer!H82,0)</f>
        <v>6.3930573136857856</v>
      </c>
      <c r="P182" s="95">
        <v>4.3415853899879693</v>
      </c>
      <c r="Q182" s="138">
        <v>5.2751827009654235</v>
      </c>
    </row>
    <row r="183" spans="2:17">
      <c r="B183" s="5" t="s">
        <v>12</v>
      </c>
      <c r="D183" s="95">
        <f>IF(ISNUMBER(Miljødeklarationer!T83),Miljødeklarationer!T83,0)</f>
        <v>1.4618406648792346</v>
      </c>
      <c r="E183" s="95">
        <f>IF(ISNUMBER(Miljødeklarationer!S83),Miljødeklarationer!S83,0)</f>
        <v>2.3759042325683297</v>
      </c>
      <c r="F183" s="95">
        <f>IF(ISNUMBER(Miljødeklarationer!R83),Miljødeklarationer!R83,0)</f>
        <v>2.1161188733999965</v>
      </c>
      <c r="G183" s="95">
        <f>IF(ISNUMBER(Miljødeklarationer!Q83),Miljødeklarationer!Q83,0)</f>
        <v>1.5396872580397198</v>
      </c>
      <c r="H183" s="95">
        <f>IF(ISNUMBER(Miljødeklarationer!P83),Miljødeklarationer!P83,0)</f>
        <v>2.0309302818116457</v>
      </c>
      <c r="I183" s="95">
        <f>IF(ISNUMBER(Miljødeklarationer!N83),Miljødeklarationer!N83,0)</f>
        <v>1.3459723684665512</v>
      </c>
      <c r="J183" s="95">
        <f>IF(ISNUMBER(Miljødeklarationer!M83),Miljødeklarationer!M83,0)</f>
        <v>0.94139797808341186</v>
      </c>
      <c r="K183" s="95">
        <f>IF(ISNUMBER(Miljødeklarationer!L83),Miljødeklarationer!L83,0)</f>
        <v>0.87814976879544848</v>
      </c>
      <c r="L183" s="95">
        <f>IF(ISNUMBER(Miljødeklarationer!K83),Miljødeklarationer!K83,0)</f>
        <v>2.7265068519825797</v>
      </c>
      <c r="M183" s="95">
        <f>IF(ISNUMBER(Miljødeklarationer!J83),Miljødeklarationer!J83,0)</f>
        <v>1.2672584811311047</v>
      </c>
      <c r="N183" s="95">
        <f>IF(ISNUMBER(Miljødeklarationer!I83),Miljødeklarationer!I83,0)</f>
        <v>0.7281093421113336</v>
      </c>
      <c r="O183" s="95">
        <f>IF(ISNUMBER(Miljødeklarationer!H83),Miljødeklarationer!H83,0)</f>
        <v>1.0121535881014148</v>
      </c>
      <c r="P183" s="95">
        <v>0.69658871319759508</v>
      </c>
      <c r="Q183" s="138">
        <v>0.90793671570985923</v>
      </c>
    </row>
    <row r="184" spans="2:17">
      <c r="B184" s="5" t="s">
        <v>13</v>
      </c>
      <c r="D184" s="95">
        <f>IF(ISNUMBER(Miljødeklarationer!T84),Miljødeklarationer!T84,0)</f>
        <v>6.0878327811193627</v>
      </c>
      <c r="E184" s="95">
        <f>IF(ISNUMBER(Miljødeklarationer!S84),Miljødeklarationer!S84,0)</f>
        <v>7.8490440533837003</v>
      </c>
      <c r="F184" s="95">
        <f>IF(ISNUMBER(Miljødeklarationer!R84),Miljødeklarationer!R84,0)</f>
        <v>5.833077451646199</v>
      </c>
      <c r="G184" s="95">
        <f>IF(ISNUMBER(Miljødeklarationer!Q84),Miljødeklarationer!Q84,0)</f>
        <v>3.9991058895384706</v>
      </c>
      <c r="H184" s="95">
        <f>IF(ISNUMBER(Miljødeklarationer!P84),Miljødeklarationer!P84,0)</f>
        <v>4.0053057770285205</v>
      </c>
      <c r="I184" s="95">
        <f>IF(ISNUMBER(Miljødeklarationer!N84),Miljødeklarationer!N84,0)</f>
        <v>4.04544144795456</v>
      </c>
      <c r="J184" s="95">
        <f>IF(ISNUMBER(Miljødeklarationer!M84),Miljødeklarationer!M84,0)</f>
        <v>3.929500433142771</v>
      </c>
      <c r="K184" s="95">
        <f>IF(ISNUMBER(Miljødeklarationer!L84),Miljødeklarationer!L84,0)</f>
        <v>2.8707843124563759</v>
      </c>
      <c r="L184" s="95">
        <f>IF(ISNUMBER(Miljødeklarationer!K84),Miljødeklarationer!K84,0)</f>
        <v>4.0199278883204448</v>
      </c>
      <c r="M184" s="95">
        <f>IF(ISNUMBER(Miljødeklarationer!J84),Miljødeklarationer!J84,0)</f>
        <v>3.0033737197596548</v>
      </c>
      <c r="N184" s="95">
        <f>IF(ISNUMBER(Miljødeklarationer!I84),Miljødeklarationer!I84,0)</f>
        <v>1.7652946164567891</v>
      </c>
      <c r="O184" s="95">
        <f>IF(ISNUMBER(Miljødeklarationer!H84),Miljødeklarationer!H84,0)</f>
        <v>2.5462229437094326</v>
      </c>
      <c r="P184" s="95">
        <v>1.7042369671033357</v>
      </c>
      <c r="Q184" s="138">
        <v>1.9179283335731523</v>
      </c>
    </row>
    <row r="185" spans="2:17">
      <c r="B185" s="5" t="s">
        <v>14</v>
      </c>
      <c r="D185" s="95">
        <f>IF(ISNUMBER(Miljødeklarationer!T85),Miljødeklarationer!T85,0)</f>
        <v>3.558885288721612</v>
      </c>
      <c r="E185" s="95">
        <f>IF(ISNUMBER(Miljødeklarationer!S85),Miljødeklarationer!S85,0)</f>
        <v>3.0274039552108074</v>
      </c>
      <c r="F185" s="95">
        <f>IF(ISNUMBER(Miljødeklarationer!R85),Miljødeklarationer!R85,0)</f>
        <v>2.9250449190768988</v>
      </c>
      <c r="G185" s="95">
        <f>IF(ISNUMBER(Miljødeklarationer!Q85),Miljødeklarationer!Q85,0)</f>
        <v>3.4159203434883474</v>
      </c>
      <c r="H185" s="95">
        <f>IF(ISNUMBER(Miljødeklarationer!P85),Miljødeklarationer!P85,0)</f>
        <v>4.0298963718755081</v>
      </c>
      <c r="I185" s="95">
        <f>IF(ISNUMBER(Miljødeklarationer!N85),Miljødeklarationer!N85,0)</f>
        <v>2.8663832538826202</v>
      </c>
      <c r="J185" s="95">
        <f>IF(ISNUMBER(Miljødeklarationer!M85),Miljødeklarationer!M85,0)</f>
        <v>3.1056924147180003</v>
      </c>
      <c r="K185" s="95">
        <f>IF(ISNUMBER(Miljødeklarationer!L85),Miljødeklarationer!L85,0)</f>
        <v>3.2281652209505332</v>
      </c>
      <c r="L185" s="95">
        <f>IF(ISNUMBER(Miljødeklarationer!K85),Miljødeklarationer!K85,0)</f>
        <v>3.0206337258374276</v>
      </c>
      <c r="M185" s="95">
        <f>IF(ISNUMBER(Miljødeklarationer!J85),Miljødeklarationer!J85,0)</f>
        <v>3.2094752900324277</v>
      </c>
      <c r="N185" s="95">
        <f>IF(ISNUMBER(Miljødeklarationer!I85),Miljødeklarationer!I85,0)</f>
        <v>3.6036736262257647</v>
      </c>
      <c r="O185" s="95">
        <f>IF(ISNUMBER(Miljødeklarationer!H85),Miljødeklarationer!H85,0)</f>
        <v>3.2009029919681127</v>
      </c>
      <c r="P185" s="95">
        <v>3.205127419543456</v>
      </c>
      <c r="Q185" s="138">
        <v>2.9353346336649899</v>
      </c>
    </row>
    <row r="186" spans="2:17">
      <c r="B186" s="5" t="s">
        <v>15</v>
      </c>
      <c r="D186" s="95">
        <f>IF(ISNUMBER(Miljødeklarationer!T86),Miljødeklarationer!T86,0)</f>
        <v>0.61625186422320599</v>
      </c>
      <c r="E186" s="95">
        <f>IF(ISNUMBER(Miljødeklarationer!S86),Miljødeklarationer!S86,0)</f>
        <v>0.62394258675931003</v>
      </c>
      <c r="F186" s="95">
        <f>IF(ISNUMBER(Miljødeklarationer!R86),Miljødeklarationer!R86,0)</f>
        <v>0.57153355239697434</v>
      </c>
      <c r="G186" s="95">
        <f>IF(ISNUMBER(Miljødeklarationer!Q86),Miljødeklarationer!Q86,0)</f>
        <v>0.60153243447036497</v>
      </c>
      <c r="H186" s="95">
        <f>IF(ISNUMBER(Miljødeklarationer!P86),Miljødeklarationer!P86,0)</f>
        <v>0.54316619383154086</v>
      </c>
      <c r="I186" s="95">
        <f>IF(ISNUMBER(Miljødeklarationer!N86),Miljødeklarationer!N86,0)</f>
        <v>0.4418546046737406</v>
      </c>
      <c r="J186" s="95">
        <f>IF(ISNUMBER(Miljødeklarationer!M86),Miljødeklarationer!M86,0)</f>
        <v>0.49217244899349843</v>
      </c>
      <c r="K186" s="95">
        <f>IF(ISNUMBER(Miljødeklarationer!L86),Miljødeklarationer!L86,0)</f>
        <v>0.51795697358098935</v>
      </c>
      <c r="L186" s="95">
        <f>IF(ISNUMBER(Miljødeklarationer!K86),Miljødeklarationer!K86,0)</f>
        <v>0.4716085688409829</v>
      </c>
      <c r="M186" s="95">
        <f>IF(ISNUMBER(Miljødeklarationer!J86),Miljødeklarationer!J86,0)</f>
        <v>0.51346495383052404</v>
      </c>
      <c r="N186" s="95">
        <f>IF(ISNUMBER(Miljødeklarationer!I86),Miljødeklarationer!I86,0)</f>
        <v>0.59314003321532849</v>
      </c>
      <c r="O186" s="95">
        <f>IF(ISNUMBER(Miljødeklarationer!H86),Miljødeklarationer!H86,0)</f>
        <v>0.51610609513879457</v>
      </c>
      <c r="P186" s="95">
        <v>0.50190829400346237</v>
      </c>
      <c r="Q186" s="138">
        <v>0.44462889335996036</v>
      </c>
    </row>
    <row r="187" spans="2:17">
      <c r="B187" s="5" t="s">
        <v>16</v>
      </c>
      <c r="D187" s="95">
        <f>IF(ISNUMBER(Miljødeklarationer!T87),Miljødeklarationer!T87,0)</f>
        <v>0.63724638545925116</v>
      </c>
      <c r="E187" s="95">
        <f>IF(ISNUMBER(Miljødeklarationer!S87),Miljødeklarationer!S87,0)</f>
        <v>0.59134344537145811</v>
      </c>
      <c r="F187" s="95">
        <f>IF(ISNUMBER(Miljødeklarationer!R87),Miljødeklarationer!R87,0)</f>
        <v>1.4507532407949157</v>
      </c>
      <c r="G187" s="95">
        <f>IF(ISNUMBER(Miljødeklarationer!Q87),Miljødeklarationer!Q87,0)</f>
        <v>0.76757090832128272</v>
      </c>
      <c r="H187" s="95">
        <f>IF(ISNUMBER(Miljødeklarationer!P87),Miljødeklarationer!P87,0)</f>
        <v>1.4119122310990702</v>
      </c>
      <c r="I187" s="95">
        <f>IF(ISNUMBER(Miljødeklarationer!N87),Miljødeklarationer!N87,0)</f>
        <v>0.53555365240089992</v>
      </c>
      <c r="J187" s="95">
        <f>IF(ISNUMBER(Miljødeklarationer!M87),Miljødeklarationer!M87,0)</f>
        <v>0.59854577333289394</v>
      </c>
      <c r="K187" s="95">
        <f>IF(ISNUMBER(Miljødeklarationer!L87),Miljødeklarationer!L87,0)</f>
        <v>0.54724439573078232</v>
      </c>
      <c r="L187" s="95">
        <f>IF(ISNUMBER(Miljødeklarationer!K87),Miljødeklarationer!K87,0)</f>
        <v>0.46558154789260364</v>
      </c>
      <c r="M187" s="95">
        <f>IF(ISNUMBER(Miljødeklarationer!J87),Miljødeklarationer!J87,0)</f>
        <v>0.66446445366953366</v>
      </c>
      <c r="N187" s="95">
        <f>IF(ISNUMBER(Miljødeklarationer!I87),Miljødeklarationer!I87,0)</f>
        <v>0.54952852902045335</v>
      </c>
      <c r="O187" s="95">
        <f>IF(ISNUMBER(Miljødeklarationer!H87),Miljødeklarationer!H87,0)</f>
        <v>0.65676007675857417</v>
      </c>
      <c r="P187" s="95">
        <v>0.82582561970749757</v>
      </c>
      <c r="Q187" s="138">
        <v>1.3165790000301574</v>
      </c>
    </row>
    <row r="188" spans="2:17">
      <c r="B188" s="2" t="s">
        <v>17</v>
      </c>
      <c r="D188" s="95">
        <f>IF(ISNUMBER(Miljødeklarationer!T88),Miljødeklarationer!T88,0)</f>
        <v>0</v>
      </c>
      <c r="E188" s="95">
        <f>IF(ISNUMBER(Miljødeklarationer!S88),Miljødeklarationer!S88,0)</f>
        <v>0</v>
      </c>
      <c r="F188" s="95">
        <f>IF(ISNUMBER(Miljødeklarationer!R88),Miljødeklarationer!R88,0)</f>
        <v>0.11959657892057887</v>
      </c>
      <c r="G188" s="95">
        <f>IF(ISNUMBER(Miljødeklarationer!Q88),Miljødeklarationer!Q88,0)</f>
        <v>0.13771587039571712</v>
      </c>
      <c r="H188" s="95">
        <f>IF(ISNUMBER(Miljødeklarationer!P88),Miljødeklarationer!P88,0)</f>
        <v>0.25978927945266317</v>
      </c>
      <c r="I188" s="95">
        <f>IF(ISNUMBER(Miljødeklarationer!N88),Miljødeklarationer!N88,0)</f>
        <v>0.12191264725432929</v>
      </c>
      <c r="J188" s="95">
        <f>IF(ISNUMBER(Miljødeklarationer!M88),Miljødeklarationer!M88,0)</f>
        <v>0.12309314099689807</v>
      </c>
      <c r="K188" s="95">
        <f>IF(ISNUMBER(Miljødeklarationer!L88),Miljødeklarationer!L88,0)</f>
        <v>0.1904526532153597</v>
      </c>
      <c r="L188" s="95">
        <f>IF(ISNUMBER(Miljødeklarationer!K88),Miljødeklarationer!K88,0)</f>
        <v>4.7215294012462293E-2</v>
      </c>
      <c r="M188" s="95">
        <f>IF(ISNUMBER(Miljødeklarationer!J88),Miljødeklarationer!J88,0)</f>
        <v>6.4588616508524696E-2</v>
      </c>
      <c r="N188" s="95">
        <f>IF(ISNUMBER(Miljødeklarationer!I88),Miljødeklarationer!I88,0)</f>
        <v>0.10806582971834104</v>
      </c>
      <c r="O188" s="95">
        <f>IF(ISNUMBER(Miljødeklarationer!H88),Miljødeklarationer!H88,0)</f>
        <v>5.5436861836969178E-2</v>
      </c>
      <c r="P188" s="95">
        <v>9.6986669392706518E-2</v>
      </c>
      <c r="Q188" s="138">
        <v>9.1573424959292132E-2</v>
      </c>
    </row>
    <row r="189" spans="2:17">
      <c r="B189" s="2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138"/>
    </row>
    <row r="190" spans="2:17">
      <c r="B190" s="5" t="s">
        <v>19</v>
      </c>
      <c r="D190" s="95">
        <f>IF(ISNUMBER(Miljødeklarationer!T90),Miljødeklarationer!T90,0)</f>
        <v>112.91770695142648</v>
      </c>
      <c r="E190" s="95">
        <f>IF(ISNUMBER(Miljødeklarationer!S90),Miljødeklarationer!S90,0)</f>
        <v>174.31300345719785</v>
      </c>
      <c r="F190" s="95">
        <f>IF(ISNUMBER(Miljødeklarationer!R90),Miljødeklarationer!R90,0)</f>
        <v>158.31806352104854</v>
      </c>
      <c r="G190" s="95">
        <f>IF(ISNUMBER(Miljødeklarationer!Q90),Miljødeklarationer!Q90,0)</f>
        <v>112.95541487838611</v>
      </c>
      <c r="H190" s="95">
        <f>IF(ISNUMBER(Miljødeklarationer!P90),Miljødeklarationer!P90,0)</f>
        <v>116.12959389273706</v>
      </c>
      <c r="I190" s="95">
        <f>IF(ISNUMBER(Miljødeklarationer!N90),Miljødeklarationer!N90,0)</f>
        <v>108.4393387561351</v>
      </c>
      <c r="J190" s="95">
        <f>IF(ISNUMBER(Miljødeklarationer!M90),Miljødeklarationer!M90,0)</f>
        <v>92.035065901520412</v>
      </c>
      <c r="K190" s="95">
        <f>IF(ISNUMBER(Miljødeklarationer!L90),Miljødeklarationer!L90,0)</f>
        <v>63.828280321632626</v>
      </c>
      <c r="L190" s="95">
        <f>IF(ISNUMBER(Miljødeklarationer!K90),Miljødeklarationer!K90,0)</f>
        <v>93.248662922461989</v>
      </c>
      <c r="M190" s="95">
        <f>IF(ISNUMBER(Miljødeklarationer!J90),Miljødeklarationer!J90,0)</f>
        <v>74.480237083978537</v>
      </c>
      <c r="N190" s="95">
        <f>IF(ISNUMBER(Miljødeklarationer!I90),Miljødeklarationer!I90,0)</f>
        <v>42.448563045874884</v>
      </c>
      <c r="O190" s="95">
        <f>IF(ISNUMBER(Miljødeklarationer!H90),Miljødeklarationer!H90,0)</f>
        <v>57.159795898617404</v>
      </c>
      <c r="P190" s="95">
        <v>38.906677020773252</v>
      </c>
    </row>
    <row r="191" spans="2:17">
      <c r="B191" s="5" t="s">
        <v>20</v>
      </c>
      <c r="D191" s="95">
        <f>IF(ISNUMBER(Miljødeklarationer!T91),Miljødeklarationer!T91,0)</f>
        <v>10.546457262512236</v>
      </c>
      <c r="E191" s="95">
        <f>IF(ISNUMBER(Miljødeklarationer!S91),Miljødeklarationer!S91,0)</f>
        <v>8.6600823784703618</v>
      </c>
      <c r="F191" s="95">
        <f>IF(ISNUMBER(Miljødeklarationer!R91),Miljødeklarationer!R91,0)</f>
        <v>9.1981166160649597</v>
      </c>
      <c r="G191" s="95">
        <f>IF(ISNUMBER(Miljødeklarationer!Q91),Miljødeklarationer!Q91,0)</f>
        <v>7.4030277819592314</v>
      </c>
      <c r="H191" s="95">
        <f>IF(ISNUMBER(Miljødeklarationer!P91),Miljødeklarationer!P91,0)</f>
        <v>7.3525444850899149</v>
      </c>
      <c r="I191" s="95">
        <f>IF(ISNUMBER(Miljødeklarationer!N91),Miljødeklarationer!N91,0)</f>
        <v>3.1816799453587565</v>
      </c>
      <c r="J191" s="95">
        <f>IF(ISNUMBER(Miljødeklarationer!M91),Miljødeklarationer!M91,0)</f>
        <v>1.7425061143790384</v>
      </c>
      <c r="K191" s="95">
        <f>IF(ISNUMBER(Miljødeklarationer!L91),Miljødeklarationer!L91,0)</f>
        <v>1.436654666690856</v>
      </c>
      <c r="L191" s="95">
        <f>IF(ISNUMBER(Miljødeklarationer!K91),Miljødeklarationer!K91,0)</f>
        <v>1.0223932424009816</v>
      </c>
      <c r="M191" s="95">
        <f>IF(ISNUMBER(Miljødeklarationer!J91),Miljødeklarationer!J91,0)</f>
        <v>0.71255035511397047</v>
      </c>
      <c r="N191" s="95">
        <f>IF(ISNUMBER(Miljødeklarationer!I91),Miljødeklarationer!I91,0)</f>
        <v>1.1892182288412492</v>
      </c>
      <c r="O191" s="95">
        <f>IF(ISNUMBER(Miljødeklarationer!H91),Miljødeklarationer!H91,0)</f>
        <v>0.96316581089352438</v>
      </c>
      <c r="P191" s="95">
        <v>1.0535389627730407</v>
      </c>
    </row>
    <row r="192" spans="2:17">
      <c r="B192" s="5" t="s">
        <v>21</v>
      </c>
      <c r="D192" s="95">
        <f>IF(ISNUMBER(Miljødeklarationer!T92),Miljødeklarationer!T92,0)</f>
        <v>18.019744763112943</v>
      </c>
      <c r="E192" s="95">
        <f>IF(ISNUMBER(Miljødeklarationer!S92),Miljødeklarationer!S92,0)</f>
        <v>23.024018215642922</v>
      </c>
      <c r="F192" s="95">
        <f>IF(ISNUMBER(Miljødeklarationer!R92),Miljødeklarationer!R92,0)</f>
        <v>17.066233735071719</v>
      </c>
      <c r="G192" s="95">
        <f>IF(ISNUMBER(Miljødeklarationer!Q92),Miljødeklarationer!Q92,0)</f>
        <v>16.73489281242172</v>
      </c>
      <c r="H192" s="95">
        <f>IF(ISNUMBER(Miljødeklarationer!P92),Miljødeklarationer!P92,0)</f>
        <v>14.574431289071457</v>
      </c>
      <c r="I192" s="95">
        <f>IF(ISNUMBER(Miljødeklarationer!N92),Miljødeklarationer!N92,0)</f>
        <v>18.478204769643359</v>
      </c>
      <c r="J192" s="95">
        <f>IF(ISNUMBER(Miljødeklarationer!M92),Miljødeklarationer!M92,0)</f>
        <v>14.150832619275267</v>
      </c>
      <c r="K192" s="95">
        <f>IF(ISNUMBER(Miljødeklarationer!L92),Miljødeklarationer!L92,0)</f>
        <v>12.194750963586936</v>
      </c>
      <c r="L192" s="95">
        <f>IF(ISNUMBER(Miljødeklarationer!K92),Miljødeklarationer!K92,0)</f>
        <v>9.6918087358811107</v>
      </c>
      <c r="M192" s="95">
        <f>IF(ISNUMBER(Miljødeklarationer!J92),Miljødeklarationer!J92,0)</f>
        <v>6.4445664210038789</v>
      </c>
      <c r="N192" s="95">
        <f>IF(ISNUMBER(Miljødeklarationer!I92),Miljødeklarationer!I92,0)</f>
        <v>5.7784548694202682</v>
      </c>
      <c r="O192" s="95">
        <f>IF(ISNUMBER(Miljødeklarationer!H92),Miljødeklarationer!H92,0)</f>
        <v>7.7375784078806387</v>
      </c>
      <c r="P192" s="95">
        <v>6.578485619618319</v>
      </c>
    </row>
    <row r="193" spans="2:19">
      <c r="B193" s="5" t="s">
        <v>22</v>
      </c>
      <c r="D193" s="95">
        <f>IF(ISNUMBER(Miljødeklarationer!T93),Miljødeklarationer!T93,0)</f>
        <v>28.814730997939105</v>
      </c>
      <c r="E193" s="95">
        <f>IF(ISNUMBER(Miljødeklarationer!S93),Miljødeklarationer!S93,0)</f>
        <v>17.600658677844688</v>
      </c>
      <c r="F193" s="95">
        <f>IF(ISNUMBER(Miljødeklarationer!R93),Miljødeklarationer!R93,0)</f>
        <v>21.347316535704028</v>
      </c>
      <c r="G193" s="95">
        <f>IF(ISNUMBER(Miljødeklarationer!Q93),Miljødeklarationer!Q93,0)</f>
        <v>25.391351718248256</v>
      </c>
      <c r="H193" s="95">
        <f>IF(ISNUMBER(Miljødeklarationer!P93),Miljødeklarationer!P93,0)</f>
        <v>26.929970089881987</v>
      </c>
      <c r="I193" s="95">
        <f>IF(ISNUMBER(Miljødeklarationer!N93),Miljødeklarationer!N93,0)</f>
        <v>27.835172790311077</v>
      </c>
      <c r="J193" s="95">
        <f>IF(ISNUMBER(Miljødeklarationer!M93),Miljødeklarationer!M93,0)</f>
        <v>26.795311736240009</v>
      </c>
      <c r="K193" s="95">
        <f>IF(ISNUMBER(Miljødeklarationer!L93),Miljødeklarationer!L93,0)</f>
        <v>28.897163566999172</v>
      </c>
      <c r="L193" s="95">
        <f>IF(ISNUMBER(Miljødeklarationer!K93),Miljødeklarationer!K93,0)</f>
        <v>27.356448282034936</v>
      </c>
      <c r="M193" s="95">
        <f>IF(ISNUMBER(Miljødeklarationer!J93),Miljødeklarationer!J93,0)</f>
        <v>25.547653078855294</v>
      </c>
      <c r="N193" s="95">
        <f>IF(ISNUMBER(Miljødeklarationer!I93),Miljødeklarationer!I93,0)</f>
        <v>26.725321988676512</v>
      </c>
      <c r="O193" s="95">
        <f>IF(ISNUMBER(Miljødeklarationer!H93),Miljødeklarationer!H93,0)</f>
        <v>30.716552256076877</v>
      </c>
      <c r="P193" s="95">
        <v>41.775026136789677</v>
      </c>
    </row>
    <row r="194" spans="2:19">
      <c r="B194" s="5" t="s">
        <v>23</v>
      </c>
      <c r="D194" s="95">
        <f>IF(ISNUMBER(Miljødeklarationer!T94),Miljødeklarationer!T94,0)</f>
        <v>18.538757512169383</v>
      </c>
      <c r="E194" s="95">
        <f>IF(ISNUMBER(Miljødeklarationer!S94),Miljødeklarationer!S94,0)</f>
        <v>17.482963364284274</v>
      </c>
      <c r="F194" s="95">
        <f>IF(ISNUMBER(Miljødeklarationer!R94),Miljødeklarationer!R94,0)</f>
        <v>16.856787963765253</v>
      </c>
      <c r="G194" s="95">
        <f>IF(ISNUMBER(Miljødeklarationer!Q94),Miljødeklarationer!Q94,0)</f>
        <v>18.644418783283175</v>
      </c>
      <c r="H194" s="95">
        <f>IF(ISNUMBER(Miljødeklarationer!P94),Miljødeklarationer!P94,0)</f>
        <v>17.52690207488568</v>
      </c>
      <c r="I194" s="95">
        <f>IF(ISNUMBER(Miljødeklarationer!N94),Miljødeklarationer!N94,0)</f>
        <v>15.318690355114331</v>
      </c>
      <c r="J194" s="95">
        <f>IF(ISNUMBER(Miljødeklarationer!M94),Miljødeklarationer!M94,0)</f>
        <v>16.501468479186588</v>
      </c>
      <c r="K194" s="95">
        <f>IF(ISNUMBER(Miljødeklarationer!L94),Miljødeklarationer!L94,0)</f>
        <v>18.324144475821214</v>
      </c>
      <c r="L194" s="95">
        <f>IF(ISNUMBER(Miljødeklarationer!K94),Miljødeklarationer!K94,0)</f>
        <v>16.326150071648691</v>
      </c>
      <c r="M194" s="95">
        <f>IF(ISNUMBER(Miljødeklarationer!J94),Miljødeklarationer!J94,0)</f>
        <v>16.961349220075011</v>
      </c>
      <c r="N194" s="95">
        <f>IF(ISNUMBER(Miljødeklarationer!I94),Miljødeklarationer!I94,0)</f>
        <v>19.641828098745997</v>
      </c>
      <c r="O194" s="95">
        <f>IF(ISNUMBER(Miljødeklarationer!H94),Miljødeklarationer!H94,0)</f>
        <v>17.518571243254033</v>
      </c>
      <c r="P194" s="95">
        <v>17.529401004710291</v>
      </c>
    </row>
    <row r="195" spans="2:19">
      <c r="B195" s="5" t="s">
        <v>24</v>
      </c>
      <c r="D195" s="95">
        <f>IF(ISNUMBER(Miljødeklarationer!T95),Miljødeklarationer!T95,0)</f>
        <v>0.33722623716335437</v>
      </c>
      <c r="E195" s="95">
        <f>IF(ISNUMBER(Miljødeklarationer!S95),Miljødeklarationer!S95,0)</f>
        <v>0</v>
      </c>
      <c r="F195" s="95">
        <f>IF(ISNUMBER(Miljødeklarationer!R95),Miljødeklarationer!R95,0)</f>
        <v>7.919773453603568E-2</v>
      </c>
      <c r="G195" s="95">
        <f>IF(ISNUMBER(Miljødeklarationer!Q95),Miljødeklarationer!Q95,0)</f>
        <v>0.21286569207194533</v>
      </c>
      <c r="H195" s="95">
        <f>IF(ISNUMBER(Miljødeklarationer!P95),Miljødeklarationer!P95,0)</f>
        <v>0.19346010172006831</v>
      </c>
      <c r="I195" s="95">
        <f>IF(ISNUMBER(Miljødeklarationer!N95),Miljødeklarationer!N95,0)</f>
        <v>8.5124971240742198E-2</v>
      </c>
      <c r="J195" s="95">
        <f>IF(ISNUMBER(Miljødeklarationer!M95),Miljødeklarationer!M95,0)</f>
        <v>8.4658995706727372E-2</v>
      </c>
      <c r="K195" s="95">
        <f>IF(ISNUMBER(Miljødeklarationer!L95),Miljødeklarationer!L95,0)</f>
        <v>0.13827384411526114</v>
      </c>
      <c r="L195" s="95">
        <f>IF(ISNUMBER(Miljødeklarationer!K95),Miljødeklarationer!K95,0)</f>
        <v>6.4102515958525438E-2</v>
      </c>
      <c r="M195" s="95">
        <f>IF(ISNUMBER(Miljødeklarationer!J95),Miljødeklarationer!J95,0)</f>
        <v>8.7689654529821859E-2</v>
      </c>
      <c r="N195" s="95">
        <f>IF(ISNUMBER(Miljødeklarationer!I95),Miljødeklarationer!I95,0)</f>
        <v>0.12007314413149005</v>
      </c>
      <c r="O195" s="95">
        <f>IF(ISNUMBER(Miljødeklarationer!H95),Miljødeklarationer!H95,0)</f>
        <v>6.1596513152187976E-2</v>
      </c>
      <c r="P195" s="95">
        <v>0.10776296599189611</v>
      </c>
    </row>
    <row r="196" spans="2:19">
      <c r="B196" s="5" t="s">
        <v>25</v>
      </c>
      <c r="D196" s="95">
        <f>IF(ISNUMBER(Miljødeklarationer!T96),Miljødeklarationer!T96,0)</f>
        <v>0</v>
      </c>
      <c r="E196" s="95">
        <f>IF(ISNUMBER(Miljødeklarationer!S96),Miljødeklarationer!S96,0)</f>
        <v>0</v>
      </c>
      <c r="F196" s="95">
        <f>IF(ISNUMBER(Miljødeklarationer!R96),Miljødeklarationer!R96,0)</f>
        <v>0</v>
      </c>
      <c r="G196" s="95">
        <f>IF(ISNUMBER(Miljødeklarationer!Q96),Miljødeklarationer!Q96,0)</f>
        <v>0</v>
      </c>
      <c r="H196" s="95">
        <f>IF(ISNUMBER(Miljødeklarationer!P96),Miljødeklarationer!P96,0)</f>
        <v>9.0746938118177116</v>
      </c>
      <c r="I196" s="95">
        <f>IF(ISNUMBER(Miljødeklarationer!N96),Miljødeklarationer!N96,0)</f>
        <v>9.2711853947365253</v>
      </c>
      <c r="J196" s="95">
        <f>IF(ISNUMBER(Miljødeklarationer!M96),Miljødeklarationer!M96,0)</f>
        <v>2.9264290012560181</v>
      </c>
      <c r="K196" s="95">
        <f>IF(ISNUMBER(Miljødeklarationer!L96),Miljødeklarationer!L96,0)</f>
        <v>2.3206489187218846</v>
      </c>
      <c r="L196" s="95">
        <f>IF(ISNUMBER(Miljødeklarationer!K96),Miljødeklarationer!K96,0)</f>
        <v>12.842103113426642</v>
      </c>
      <c r="M196" s="95">
        <f>IF(ISNUMBER(Miljødeklarationer!J96),Miljødeklarationer!J96,0)</f>
        <v>10.43584571762783</v>
      </c>
      <c r="N196" s="95">
        <f>IF(ISNUMBER(Miljødeklarationer!I96),Miljødeklarationer!I96,0)</f>
        <v>1.2624239408333207</v>
      </c>
      <c r="O196" s="95">
        <f>IF(ISNUMBER(Miljødeklarationer!H96),Miljødeklarationer!H96,0)</f>
        <v>4.3710885226232739</v>
      </c>
      <c r="P196" s="95">
        <v>2.7946891642245428</v>
      </c>
    </row>
    <row r="197" spans="2:19">
      <c r="B197" s="2" t="s">
        <v>26</v>
      </c>
      <c r="D197" s="95">
        <f>IF(ISNUMBER(Miljødeklarationer!T97),Miljødeklarationer!T97,0)</f>
        <v>0.52779660002802609</v>
      </c>
      <c r="E197" s="95">
        <f>IF(ISNUMBER(Miljødeklarationer!S97),Miljødeklarationer!S97,0)</f>
        <v>0</v>
      </c>
      <c r="F197" s="95">
        <f>IF(ISNUMBER(Miljødeklarationer!R97),Miljødeklarationer!R97,0)</f>
        <v>0.27489483226610151</v>
      </c>
      <c r="G197" s="95">
        <f>IF(ISNUMBER(Miljødeklarationer!Q97),Miljødeklarationer!Q97,0)</f>
        <v>0.79232287757798836</v>
      </c>
      <c r="H197" s="95">
        <f>IF(ISNUMBER(Miljødeklarationer!P97),Miljødeklarationer!P97,0)</f>
        <v>1.2261689861519032</v>
      </c>
      <c r="I197" s="95">
        <f>IF(ISNUMBER(Miljødeklarationer!N97),Miljødeklarationer!N97,0)</f>
        <v>0.34596277511772444</v>
      </c>
      <c r="J197" s="95">
        <f>IF(ISNUMBER(Miljødeklarationer!M97),Miljødeklarationer!M97,0)</f>
        <v>0.45558890647118611</v>
      </c>
      <c r="K197" s="95">
        <f>IF(ISNUMBER(Miljødeklarationer!L97),Miljødeklarationer!L97,0)</f>
        <v>0.81586825137192576</v>
      </c>
      <c r="L197" s="95">
        <f>IF(ISNUMBER(Miljødeklarationer!K97),Miljødeklarationer!K97,0)</f>
        <v>0.33831694305203258</v>
      </c>
      <c r="M197" s="95">
        <f>IF(ISNUMBER(Miljødeklarationer!J97),Miljødeklarationer!J97,0)</f>
        <v>0.42624902455113772</v>
      </c>
      <c r="N197" s="95">
        <f>IF(ISNUMBER(Miljødeklarationer!I97),Miljødeklarationer!I97,0)</f>
        <v>0</v>
      </c>
      <c r="O197" s="95">
        <f>IF(ISNUMBER(Miljødeklarationer!H97),Miljødeklarationer!H97,0)</f>
        <v>0</v>
      </c>
      <c r="P197" s="95">
        <v>0</v>
      </c>
    </row>
    <row r="198" spans="2:19">
      <c r="B198" s="5"/>
    </row>
    <row r="199" spans="2:19">
      <c r="B199" s="5" t="s">
        <v>106</v>
      </c>
      <c r="C199" s="86">
        <v>2004</v>
      </c>
      <c r="D199" s="86">
        <v>2005</v>
      </c>
      <c r="E199" s="86">
        <v>2006</v>
      </c>
      <c r="F199" s="86">
        <v>2007</v>
      </c>
      <c r="G199" s="86">
        <v>2008</v>
      </c>
      <c r="H199" s="86">
        <v>2009</v>
      </c>
      <c r="I199" s="86">
        <v>2010</v>
      </c>
      <c r="J199" s="86">
        <v>2011</v>
      </c>
      <c r="K199" s="86">
        <v>2012</v>
      </c>
      <c r="L199" s="86">
        <v>2013</v>
      </c>
      <c r="M199" s="86">
        <v>2014</v>
      </c>
      <c r="N199" s="86">
        <v>2015</v>
      </c>
      <c r="O199" s="86">
        <v>2016</v>
      </c>
      <c r="P199" s="86">
        <v>2017</v>
      </c>
      <c r="Q199" s="86">
        <v>2018</v>
      </c>
      <c r="R199" s="86">
        <v>2019</v>
      </c>
      <c r="S199" s="86">
        <v>2020</v>
      </c>
    </row>
    <row r="200" spans="2:19" ht="14.7">
      <c r="B200" s="2" t="s">
        <v>1</v>
      </c>
      <c r="D200" s="95">
        <f>IF(ISNUMBER(Miljødeklarationer!AA72),Miljødeklarationer!AA72,0)</f>
        <v>309.75901222057615</v>
      </c>
      <c r="E200" s="95">
        <f>IF(ISNUMBER(Miljødeklarationer!Z72),Miljødeklarationer!Z72,0)</f>
        <v>363.33937591879783</v>
      </c>
      <c r="F200" s="95">
        <f>IF(ISNUMBER(Miljødeklarationer!Y72),Miljødeklarationer!Y72,0)</f>
        <v>350.37787266650281</v>
      </c>
      <c r="G200" s="95">
        <f>IF(ISNUMBER(Miljødeklarationer!X72),Miljødeklarationer!X72,0)</f>
        <v>348.63744656938832</v>
      </c>
      <c r="H200" s="95">
        <f>IF(ISNUMBER(Miljødeklarationer!W72),Miljødeklarationer!W72,0)</f>
        <v>335.65839237825639</v>
      </c>
      <c r="I200" s="95">
        <f>IF(ISNUMBER(Miljødeklarationer!N72),Miljødeklarationer!N72,0)</f>
        <v>327.4492747021236</v>
      </c>
      <c r="J200" s="95">
        <f>IF(ISNUMBER(Miljødeklarationer!M72),Miljødeklarationer!M72,0)</f>
        <v>270.03223994853818</v>
      </c>
      <c r="K200" s="95">
        <f>IF(ISNUMBER(Miljødeklarationer!L72),Miljødeklarationer!L72,0)</f>
        <v>198.62649304678936</v>
      </c>
      <c r="L200" s="95">
        <f>IF(ISNUMBER(Miljødeklarationer!K72),Miljødeklarationer!K72,0)</f>
        <v>266.98051364842797</v>
      </c>
      <c r="M200" s="95">
        <f>IF(ISNUMBER(Miljødeklarationer!J72),Miljødeklarationer!J72,0)</f>
        <v>213.75356747762996</v>
      </c>
      <c r="N200" s="95">
        <f>IF(ISNUMBER(Miljødeklarationer!I72),Miljødeklarationer!I72,0)</f>
        <v>126.72295797964119</v>
      </c>
      <c r="O200" s="95">
        <f>IF(ISNUMBER(Miljødeklarationer!H72),Miljødeklarationer!H72,0)</f>
        <v>173.17516499388725</v>
      </c>
      <c r="P200" s="95">
        <v>124.73228267625656</v>
      </c>
      <c r="Q200" s="138">
        <v>140.03289331224437</v>
      </c>
    </row>
    <row r="201" spans="2:19" ht="14.7">
      <c r="B201" s="2" t="s">
        <v>2</v>
      </c>
      <c r="D201" s="95">
        <f>IF(ISNUMBER(Miljødeklarationer!AA73),Miljødeklarationer!AA73,0)</f>
        <v>0.27706075672868125</v>
      </c>
      <c r="E201" s="95">
        <f>IF(ISNUMBER(Miljødeklarationer!Z73),Miljødeklarationer!Z73,0)</f>
        <v>0.24544083038299389</v>
      </c>
      <c r="F201" s="95">
        <f>IF(ISNUMBER(Miljødeklarationer!Y73),Miljødeklarationer!Y73,0)</f>
        <v>0.17431294296672448</v>
      </c>
      <c r="G201" s="95">
        <f>IF(ISNUMBER(Miljødeklarationer!X73),Miljødeklarationer!X73,0)</f>
        <v>0.18372125464845562</v>
      </c>
      <c r="H201" s="95">
        <f>IF(ISNUMBER(Miljødeklarationer!W73),Miljødeklarationer!W73,0)</f>
        <v>0.17928938442108633</v>
      </c>
      <c r="I201" s="95">
        <f>IF(ISNUMBER(Miljødeklarationer!N73),Miljødeklarationer!N73,0)</f>
        <v>0.15206152837613102</v>
      </c>
      <c r="J201" s="95">
        <f>IF(ISNUMBER(Miljødeklarationer!M73),Miljødeklarationer!M73,0)</f>
        <v>0.12847822800515557</v>
      </c>
      <c r="K201" s="95">
        <f>IF(ISNUMBER(Miljødeklarationer!L73),Miljødeklarationer!L73,0)</f>
        <v>9.8791645972038059E-2</v>
      </c>
      <c r="L201" s="95">
        <f>IF(ISNUMBER(Miljødeklarationer!K73),Miljødeklarationer!K73,0)</f>
        <v>8.794332803046756E-2</v>
      </c>
      <c r="M201" s="95">
        <f>IF(ISNUMBER(Miljødeklarationer!J73),Miljødeklarationer!J73,0)</f>
        <v>6.9175091586416271E-2</v>
      </c>
      <c r="N201" s="95">
        <f>IF(ISNUMBER(Miljødeklarationer!I73),Miljødeklarationer!I73,0)</f>
        <v>5.8830500789293E-2</v>
      </c>
      <c r="O201" s="95">
        <f>IF(ISNUMBER(Miljødeklarationer!H73),Miljødeklarationer!H73,0)</f>
        <v>7.0937935138974867E-2</v>
      </c>
      <c r="P201" s="95">
        <v>7.0600609525340641E-2</v>
      </c>
      <c r="Q201" s="138">
        <v>6.5413923769722229E-2</v>
      </c>
    </row>
    <row r="202" spans="2:19" ht="14.7">
      <c r="B202" s="2" t="s">
        <v>3</v>
      </c>
      <c r="D202" s="95">
        <f>IF(ISNUMBER(Miljødeklarationer!AA74),Miljødeklarationer!AA74,0)</f>
        <v>4.1057613894106672E-3</v>
      </c>
      <c r="E202" s="95">
        <f>IF(ISNUMBER(Miljødeklarationer!Z74),Miljødeklarationer!Z74,0)</f>
        <v>4.6773952482015383E-3</v>
      </c>
      <c r="F202" s="95">
        <f>IF(ISNUMBER(Miljødeklarationer!Y74),Miljødeklarationer!Y74,0)</f>
        <v>4.5021907101360139E-3</v>
      </c>
      <c r="G202" s="95">
        <f>IF(ISNUMBER(Miljødeklarationer!X74),Miljødeklarationer!X74,0)</f>
        <v>4.4283121750702736E-3</v>
      </c>
      <c r="H202" s="95">
        <f>IF(ISNUMBER(Miljødeklarationer!W74),Miljødeklarationer!W74,0)</f>
        <v>3.8071129482228827E-3</v>
      </c>
      <c r="I202" s="95">
        <f>IF(ISNUMBER(Miljødeklarationer!N74),Miljødeklarationer!N74,0)</f>
        <v>4.2536025796437475E-3</v>
      </c>
      <c r="J202" s="95">
        <f>IF(ISNUMBER(Miljødeklarationer!M74),Miljødeklarationer!M74,0)</f>
        <v>3.5852262619304187E-3</v>
      </c>
      <c r="K202" s="95">
        <f>IF(ISNUMBER(Miljødeklarationer!L74),Miljødeklarationer!L74,0)</f>
        <v>3.4866681326882055E-3</v>
      </c>
      <c r="L202" s="95">
        <f>IF(ISNUMBER(Miljødeklarationer!K74),Miljødeklarationer!K74,0)</f>
        <v>3.6208913374999392E-3</v>
      </c>
      <c r="M202" s="95">
        <f>IF(ISNUMBER(Miljødeklarationer!J74),Miljødeklarationer!J74,0)</f>
        <v>3.271468034999326E-3</v>
      </c>
      <c r="N202" s="95">
        <f>IF(ISNUMBER(Miljødeklarationer!I74),Miljødeklarationer!I74,0)</f>
        <v>1.862496066549047E-3</v>
      </c>
      <c r="O202" s="95">
        <f>IF(ISNUMBER(Miljødeklarationer!H74),Miljødeklarationer!H74,0)</f>
        <v>2.2878418738050575E-3</v>
      </c>
      <c r="P202" s="95">
        <v>2.019112474385203E-3</v>
      </c>
      <c r="Q202" s="138">
        <v>2.0150723329256238E-3</v>
      </c>
    </row>
    <row r="203" spans="2:19" ht="14.7">
      <c r="B203" s="2" t="s">
        <v>4</v>
      </c>
      <c r="D203" s="95">
        <f>IF(ISNUMBER(Miljødeklarationer!AA75),Miljødeklarationer!AA75,0)</f>
        <v>316.95487931368984</v>
      </c>
      <c r="E203" s="95">
        <f>IF(ISNUMBER(Miljødeklarationer!Z75),Miljødeklarationer!Z75,0)</f>
        <v>370.02208538020403</v>
      </c>
      <c r="F203" s="95">
        <f>IF(ISNUMBER(Miljødeklarationer!Y75),Miljødeklarationer!Y75,0)</f>
        <v>355.54066623274093</v>
      </c>
      <c r="G203" s="95">
        <f>IF(ISNUMBER(Miljødeklarationer!X75),Miljødeklarationer!X75,0)</f>
        <v>353.97366016994698</v>
      </c>
      <c r="H203" s="95">
        <f>IF(ISNUMBER(Miljødeklarationer!W75),Miljødeklarationer!W75,0)</f>
        <v>340.79021704260487</v>
      </c>
      <c r="I203" s="95">
        <f>IF(ISNUMBER(Miljødeklarationer!N75),Miljødeklarationer!N75,0)</f>
        <v>332.24627604832568</v>
      </c>
      <c r="J203" s="95">
        <f>IF(ISNUMBER(Miljødeklarationer!M75),Miljødeklarationer!M75,0)</f>
        <v>274.17003299107944</v>
      </c>
      <c r="K203" s="95">
        <f>IF(ISNUMBER(Miljødeklarationer!L75),Miljødeklarationer!L75,0)</f>
        <v>202.11473041583659</v>
      </c>
      <c r="L203" s="95">
        <f>IF(ISNUMBER(Miljødeklarationer!K75),Miljødeklarationer!K75,0)</f>
        <v>270.38756240452</v>
      </c>
      <c r="M203" s="95">
        <f>IF(ISNUMBER(Miljødeklarationer!J75),Miljødeklarationer!J75,0)</f>
        <v>216.64971829296343</v>
      </c>
      <c r="N203" s="95">
        <f>IF(ISNUMBER(Miljødeklarationer!I75),Miljødeklarationer!I75,0)</f>
        <v>128.89960135041508</v>
      </c>
      <c r="O203" s="95">
        <f>IF(ISNUMBER(Miljødeklarationer!H75),Miljødeklarationer!H75,0)</f>
        <v>175.99696100998415</v>
      </c>
      <c r="P203" s="95">
        <v>127.18911186425909</v>
      </c>
      <c r="Q203" s="138">
        <v>142.26873296169927</v>
      </c>
    </row>
    <row r="204" spans="2:19" ht="14.7">
      <c r="B204" s="2" t="s">
        <v>5</v>
      </c>
      <c r="D204" s="95">
        <f>IF(ISNUMBER(Miljødeklarationer!AA76),Miljødeklarationer!AA76,0)</f>
        <v>4.3923931461525637E-2</v>
      </c>
      <c r="E204" s="95">
        <f>IF(ISNUMBER(Miljødeklarationer!Z76),Miljødeklarationer!Z76,0)</f>
        <v>6.2183063347533228E-2</v>
      </c>
      <c r="F204" s="95">
        <f>IF(ISNUMBER(Miljødeklarationer!Y76),Miljødeklarationer!Y76,0)</f>
        <v>8.5989280254002293E-2</v>
      </c>
      <c r="G204" s="95">
        <f>IF(ISNUMBER(Miljødeklarationer!X76),Miljødeklarationer!X76,0)</f>
        <v>5.9145028016320274E-2</v>
      </c>
      <c r="H204" s="95">
        <f>IF(ISNUMBER(Miljødeklarationer!W76),Miljødeklarationer!W76,0)</f>
        <v>3.4502956765365599E-2</v>
      </c>
      <c r="I204" s="95">
        <f>IF(ISNUMBER(Miljødeklarationer!N76),Miljødeklarationer!N76,0)</f>
        <v>5.2248222942850232E-2</v>
      </c>
      <c r="J204" s="95">
        <f>IF(ISNUMBER(Miljødeklarationer!M76),Miljødeklarationer!M76,0)</f>
        <v>3.6121139772144921E-2</v>
      </c>
      <c r="K204" s="95">
        <f>IF(ISNUMBER(Miljødeklarationer!L76),Miljødeklarationer!L76,0)</f>
        <v>3.3468370698009245E-2</v>
      </c>
      <c r="L204" s="95">
        <f>IF(ISNUMBER(Miljødeklarationer!K76),Miljødeklarationer!K76,0)</f>
        <v>4.6383427989776758E-2</v>
      </c>
      <c r="M204" s="95">
        <f>IF(ISNUMBER(Miljødeklarationer!J76),Miljødeklarationer!J76,0)</f>
        <v>3.3072656080105338E-2</v>
      </c>
      <c r="N204" s="95">
        <f>IF(ISNUMBER(Miljødeklarationer!I76),Miljødeklarationer!I76,0)</f>
        <v>2.2102300722189085E-2</v>
      </c>
      <c r="O204" s="95">
        <f>IF(ISNUMBER(Miljødeklarationer!H76),Miljødeklarationer!H76,0)</f>
        <v>2.3638613060852836E-2</v>
      </c>
      <c r="P204" s="95">
        <v>2.212788250385473E-2</v>
      </c>
      <c r="Q204" s="138">
        <v>2.40237137331198E-2</v>
      </c>
    </row>
    <row r="205" spans="2:19" ht="14.7">
      <c r="B205" s="2" t="s">
        <v>6</v>
      </c>
      <c r="D205" s="95">
        <f>IF(ISNUMBER(Miljødeklarationer!AA77),Miljødeklarationer!AA77,0)</f>
        <v>0.55605935478870494</v>
      </c>
      <c r="E205" s="95">
        <f>IF(ISNUMBER(Miljødeklarationer!Z77),Miljødeklarationer!Z77,0)</f>
        <v>0.56024453913115502</v>
      </c>
      <c r="F205" s="95">
        <f>IF(ISNUMBER(Miljødeklarationer!Y77),Miljødeklarationer!Y77,0)</f>
        <v>0.48775498218365426</v>
      </c>
      <c r="G205" s="95">
        <f>IF(ISNUMBER(Miljødeklarationer!X77),Miljødeklarationer!X77,0)</f>
        <v>0.32116515119820477</v>
      </c>
      <c r="H205" s="95">
        <f>IF(ISNUMBER(Miljødeklarationer!W77),Miljødeklarationer!W77,0)</f>
        <v>0.22672440237781979</v>
      </c>
      <c r="I205" s="95">
        <f>IF(ISNUMBER(Miljødeklarationer!N77),Miljødeklarationer!N77,0)</f>
        <v>0.22013209124632196</v>
      </c>
      <c r="J205" s="95">
        <f>IF(ISNUMBER(Miljødeklarationer!M77),Miljødeklarationer!M77,0)</f>
        <v>0.18085801568887219</v>
      </c>
      <c r="K205" s="95">
        <f>IF(ISNUMBER(Miljødeklarationer!L77),Miljødeklarationer!L77,0)</f>
        <v>0.14940008268352251</v>
      </c>
      <c r="L205" s="95">
        <f>IF(ISNUMBER(Miljødeklarationer!K77),Miljødeklarationer!K77,0)</f>
        <v>0.16171992118356421</v>
      </c>
      <c r="M205" s="95">
        <f>IF(ISNUMBER(Miljødeklarationer!J77),Miljødeklarationer!J77,0)</f>
        <v>0.1195159848721444</v>
      </c>
      <c r="N205" s="95">
        <f>IF(ISNUMBER(Miljødeklarationer!I77),Miljødeklarationer!I77,0)</f>
        <v>8.9338122781010734E-2</v>
      </c>
      <c r="O205" s="95">
        <f>IF(ISNUMBER(Miljødeklarationer!H77),Miljødeklarationer!H77,0)</f>
        <v>0.10416672465918467</v>
      </c>
      <c r="P205" s="95">
        <v>0.1035253485861045</v>
      </c>
      <c r="Q205" s="138">
        <v>0.13554156323660332</v>
      </c>
    </row>
    <row r="206" spans="2:19">
      <c r="B206" s="2" t="s">
        <v>7</v>
      </c>
      <c r="D206" s="95">
        <f>IF(ISNUMBER(Miljødeklarationer!AA78),Miljødeklarationer!AA78,0)</f>
        <v>0.1460919402785385</v>
      </c>
      <c r="E206" s="95">
        <f>IF(ISNUMBER(Miljødeklarationer!Z78),Miljødeklarationer!Z78,0)</f>
        <v>0.13272271137735875</v>
      </c>
      <c r="F206" s="95">
        <f>IF(ISNUMBER(Miljødeklarationer!Y78),Miljødeklarationer!Y78,0)</f>
        <v>9.8824354859386093E-2</v>
      </c>
      <c r="G206" s="95">
        <f>IF(ISNUMBER(Miljødeklarationer!X78),Miljødeklarationer!X78,0)</f>
        <v>9.7935657491433681E-2</v>
      </c>
      <c r="H206" s="95">
        <f>IF(ISNUMBER(Miljødeklarationer!W78),Miljødeklarationer!W78,0)</f>
        <v>8.0008782205342868E-2</v>
      </c>
      <c r="I206" s="95">
        <f>IF(ISNUMBER(Miljødeklarationer!N78),Miljødeklarationer!N78,0)</f>
        <v>0.10534981223791284</v>
      </c>
      <c r="J206" s="95">
        <f>IF(ISNUMBER(Miljødeklarationer!M78),Miljødeklarationer!M78,0)</f>
        <v>0.10259645883806316</v>
      </c>
      <c r="K206" s="95">
        <f>IF(ISNUMBER(Miljødeklarationer!L78),Miljødeklarationer!L78,0)</f>
        <v>0.11005213794582337</v>
      </c>
      <c r="L206" s="95">
        <f>IF(ISNUMBER(Miljødeklarationer!K78),Miljødeklarationer!K78,0)</f>
        <v>9.7462847137942982E-2</v>
      </c>
      <c r="M206" s="95">
        <f>IF(ISNUMBER(Miljødeklarationer!J78),Miljødeklarationer!J78,0)</f>
        <v>9.1470616231492982E-2</v>
      </c>
      <c r="N206" s="95">
        <f>IF(ISNUMBER(Miljødeklarationer!I78),Miljødeklarationer!I78,0)</f>
        <v>6.724986912357217E-2</v>
      </c>
      <c r="O206" s="95">
        <f>IF(ISNUMBER(Miljødeklarationer!H78),Miljødeklarationer!H78,0)</f>
        <v>8.0093327952163215E-2</v>
      </c>
      <c r="P206" s="95">
        <v>9.1760011620449597E-2</v>
      </c>
      <c r="Q206" s="138">
        <v>8.8792007129617587E-2</v>
      </c>
    </row>
    <row r="207" spans="2:19">
      <c r="B207" s="2" t="s">
        <v>8</v>
      </c>
      <c r="D207" s="95">
        <f>IF(ISNUMBER(Miljødeklarationer!AA79),Miljødeklarationer!AA79,0)</f>
        <v>6.0941173029028205E-2</v>
      </c>
      <c r="E207" s="95">
        <f>IF(ISNUMBER(Miljødeklarationer!Z79),Miljødeklarationer!Z79,0)</f>
        <v>5.4767870498792739E-2</v>
      </c>
      <c r="F207" s="95">
        <f>IF(ISNUMBER(Miljødeklarationer!Y79),Miljødeklarationer!Y79,0)</f>
        <v>3.9160291596504977E-2</v>
      </c>
      <c r="G207" s="95">
        <f>IF(ISNUMBER(Miljødeklarationer!X79),Miljødeklarationer!X79,0)</f>
        <v>4.3452765820937697E-2</v>
      </c>
      <c r="H207" s="95">
        <f>IF(ISNUMBER(Miljødeklarationer!W79),Miljødeklarationer!W79,0)</f>
        <v>3.3694956391975728E-2</v>
      </c>
      <c r="I207" s="95">
        <f>IF(ISNUMBER(Miljødeklarationer!N79),Miljødeklarationer!N79,0)</f>
        <v>3.1741558049397614E-2</v>
      </c>
      <c r="J207" s="95">
        <f>IF(ISNUMBER(Miljødeklarationer!M79),Miljødeklarationer!M79,0)</f>
        <v>2.7045514603384679E-2</v>
      </c>
      <c r="K207" s="95">
        <f>IF(ISNUMBER(Miljødeklarationer!L79),Miljødeklarationer!L79,0)</f>
        <v>2.1223273988683247E-2</v>
      </c>
      <c r="L207" s="95">
        <f>IF(ISNUMBER(Miljødeklarationer!K79),Miljødeklarationer!K79,0)</f>
        <v>1.7886302356664864E-2</v>
      </c>
      <c r="M207" s="95">
        <f>IF(ISNUMBER(Miljødeklarationer!J79),Miljødeklarationer!J79,0)</f>
        <v>1.3461235662651163E-2</v>
      </c>
      <c r="N207" s="95">
        <f>IF(ISNUMBER(Miljødeklarationer!I79),Miljødeklarationer!I79,0)</f>
        <v>9.6326962578590601E-3</v>
      </c>
      <c r="O207" s="95">
        <f>IF(ISNUMBER(Miljødeklarationer!H79),Miljødeklarationer!H79,0)</f>
        <v>1.2729288049038166E-2</v>
      </c>
      <c r="P207" s="95">
        <v>1.2514045787317322E-2</v>
      </c>
      <c r="Q207" s="138">
        <v>1.121493720034129E-2</v>
      </c>
    </row>
    <row r="208" spans="2:19">
      <c r="B208" s="2" t="s">
        <v>9</v>
      </c>
      <c r="D208" s="95">
        <f>IF(ISNUMBER(Miljødeklarationer!AA80),Miljødeklarationer!AA80,0)</f>
        <v>1.314735543646401E-2</v>
      </c>
      <c r="E208" s="95">
        <f>IF(ISNUMBER(Miljødeklarationer!Z80),Miljødeklarationer!Z80,0)</f>
        <v>1.1284500988046724E-2</v>
      </c>
      <c r="F208" s="95">
        <f>IF(ISNUMBER(Miljødeklarationer!Y80),Miljødeklarationer!Y80,0)</f>
        <v>1.2663969771041943E-2</v>
      </c>
      <c r="G208" s="95">
        <f>IF(ISNUMBER(Miljødeklarationer!X80),Miljødeklarationer!X80,0)</f>
        <v>1.4601449637947463E-2</v>
      </c>
      <c r="H208" s="95">
        <f>IF(ISNUMBER(Miljødeklarationer!W80),Miljødeklarationer!W80,0)</f>
        <v>1.3071104585352074E-2</v>
      </c>
      <c r="I208" s="95">
        <f>IF(ISNUMBER(Miljødeklarationer!N80),Miljødeklarationer!N80,0)</f>
        <v>6.7404168546530497E-3</v>
      </c>
      <c r="J208" s="95">
        <f>IF(ISNUMBER(Miljødeklarationer!M80),Miljødeklarationer!M80,0)</f>
        <v>6.2515333679934448E-3</v>
      </c>
      <c r="K208" s="95">
        <f>IF(ISNUMBER(Miljødeklarationer!L80),Miljødeklarationer!L80,0)</f>
        <v>5.1422534963800805E-3</v>
      </c>
      <c r="L208" s="95">
        <f>IF(ISNUMBER(Miljødeklarationer!K80),Miljødeklarationer!K80,0)</f>
        <v>9.7913466233652355E-3</v>
      </c>
      <c r="M208" s="95">
        <f>IF(ISNUMBER(Miljødeklarationer!J80),Miljødeklarationer!J80,0)</f>
        <v>6.0246569208236263E-3</v>
      </c>
      <c r="N208" s="95">
        <f>IF(ISNUMBER(Miljødeklarationer!I80),Miljødeklarationer!I80,0)</f>
        <v>3.1167265852874238E-3</v>
      </c>
      <c r="O208" s="95">
        <f>IF(ISNUMBER(Miljødeklarationer!H80),Miljødeklarationer!H80,0)</f>
        <v>4.3820517437466863E-3</v>
      </c>
      <c r="P208" s="95">
        <v>3.7388105223784404E-3</v>
      </c>
      <c r="Q208" s="138">
        <v>9.1586027345379514E-3</v>
      </c>
    </row>
    <row r="209" spans="2:17">
      <c r="B209" s="2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138"/>
    </row>
    <row r="210" spans="2:17">
      <c r="B210" s="5" t="s">
        <v>11</v>
      </c>
      <c r="D210" s="95">
        <f>IF(ISNUMBER(Miljødeklarationer!AA82),Miljødeklarationer!AA82,0)</f>
        <v>13.991372843317151</v>
      </c>
      <c r="E210" s="95">
        <f>IF(ISNUMBER(Miljødeklarationer!Z82),Miljødeklarationer!Z82,0)</f>
        <v>11.16129293811745</v>
      </c>
      <c r="F210" s="95">
        <f>IF(ISNUMBER(Miljødeklarationer!Y82),Miljødeklarationer!Y82,0)</f>
        <v>14.089170090370967</v>
      </c>
      <c r="G210" s="95">
        <f>IF(ISNUMBER(Miljødeklarationer!X82),Miljødeklarationer!X82,0)</f>
        <v>14.717259925887557</v>
      </c>
      <c r="H210" s="95">
        <f>IF(ISNUMBER(Miljødeklarationer!W82),Miljødeklarationer!W82,0)</f>
        <v>12.346508832171777</v>
      </c>
      <c r="I210" s="95">
        <f>IF(ISNUMBER(Miljødeklarationer!N82),Miljødeklarationer!N82,0)</f>
        <v>9.9890315378134353</v>
      </c>
      <c r="J210" s="95">
        <f>IF(ISNUMBER(Miljødeklarationer!M82),Miljødeklarationer!M82,0)</f>
        <v>9.8318908349514906</v>
      </c>
      <c r="K210" s="95">
        <f>IF(ISNUMBER(Miljødeklarationer!L82),Miljødeklarationer!L82,0)</f>
        <v>6.4389911986104735</v>
      </c>
      <c r="L210" s="95">
        <f>IF(ISNUMBER(Miljødeklarationer!K82),Miljødeklarationer!K82,0)</f>
        <v>8.7537233418953129</v>
      </c>
      <c r="M210" s="95">
        <f>IF(ISNUMBER(Miljødeklarationer!J82),Miljødeklarationer!J82,0)</f>
        <v>7.5616423600454734</v>
      </c>
      <c r="N210" s="95">
        <f>IF(ISNUMBER(Miljødeklarationer!I82),Miljødeklarationer!I82,0)</f>
        <v>4.4243980800178964</v>
      </c>
      <c r="O210" s="95">
        <f>IF(ISNUMBER(Miljødeklarationer!H82),Miljødeklarationer!H82,0)</f>
        <v>6.3930573136857856</v>
      </c>
      <c r="P210" s="95">
        <v>4.3415853899879693</v>
      </c>
      <c r="Q210" s="138">
        <v>5.2751827009654235</v>
      </c>
    </row>
    <row r="211" spans="2:17">
      <c r="B211" s="5" t="s">
        <v>12</v>
      </c>
      <c r="D211" s="95">
        <f>IF(ISNUMBER(Miljødeklarationer!AA83),Miljødeklarationer!AA83,0)</f>
        <v>1.7953507361217633</v>
      </c>
      <c r="E211" s="95">
        <f>IF(ISNUMBER(Miljødeklarationer!Z83),Miljødeklarationer!Z83,0)</f>
        <v>1.432951367363825</v>
      </c>
      <c r="F211" s="95">
        <f>IF(ISNUMBER(Miljødeklarationer!Y83),Miljødeklarationer!Y83,0)</f>
        <v>1.4860293238278977</v>
      </c>
      <c r="G211" s="95">
        <f>IF(ISNUMBER(Miljødeklarationer!X83),Miljødeklarationer!X83,0)</f>
        <v>1.3740388011588762</v>
      </c>
      <c r="H211" s="95">
        <f>IF(ISNUMBER(Miljødeklarationer!W83),Miljødeklarationer!W83,0)</f>
        <v>1.3568191526470652</v>
      </c>
      <c r="I211" s="95">
        <f>IF(ISNUMBER(Miljødeklarationer!N83),Miljødeklarationer!N83,0)</f>
        <v>1.3459723684665512</v>
      </c>
      <c r="J211" s="95">
        <f>IF(ISNUMBER(Miljødeklarationer!M83),Miljødeklarationer!M83,0)</f>
        <v>0.94139797808341186</v>
      </c>
      <c r="K211" s="95">
        <f>IF(ISNUMBER(Miljødeklarationer!L83),Miljødeklarationer!L83,0)</f>
        <v>0.87814976879544848</v>
      </c>
      <c r="L211" s="95">
        <f>IF(ISNUMBER(Miljødeklarationer!K83),Miljødeklarationer!K83,0)</f>
        <v>2.7265068519825797</v>
      </c>
      <c r="M211" s="95">
        <f>IF(ISNUMBER(Miljødeklarationer!J83),Miljødeklarationer!J83,0)</f>
        <v>1.2672584811311047</v>
      </c>
      <c r="N211" s="95">
        <f>IF(ISNUMBER(Miljødeklarationer!I83),Miljødeklarationer!I83,0)</f>
        <v>0.7281093421113336</v>
      </c>
      <c r="O211" s="95">
        <f>IF(ISNUMBER(Miljødeklarationer!H83),Miljødeklarationer!H83,0)</f>
        <v>1.0121535881014148</v>
      </c>
      <c r="P211" s="95">
        <v>0.69658871319759508</v>
      </c>
      <c r="Q211" s="138">
        <v>0.90793671570985923</v>
      </c>
    </row>
    <row r="212" spans="2:17">
      <c r="B212" s="5" t="s">
        <v>13</v>
      </c>
      <c r="D212" s="95">
        <f>IF(ISNUMBER(Miljødeklarationer!AA84),Miljødeklarationer!AA84,0)</f>
        <v>5.7330716494550309</v>
      </c>
      <c r="E212" s="95">
        <f>IF(ISNUMBER(Miljødeklarationer!Z84),Miljødeklarationer!Z84,0)</f>
        <v>4.8665411733987867</v>
      </c>
      <c r="F212" s="95">
        <f>IF(ISNUMBER(Miljødeklarationer!Y84),Miljødeklarationer!Y84,0)</f>
        <v>4.4758778379190209</v>
      </c>
      <c r="G212" s="95">
        <f>IF(ISNUMBER(Miljødeklarationer!X84),Miljødeklarationer!X84,0)</f>
        <v>4.4652923122314379</v>
      </c>
      <c r="H212" s="95">
        <f>IF(ISNUMBER(Miljødeklarationer!W84),Miljødeklarationer!W84,0)</f>
        <v>4.4409017395028147</v>
      </c>
      <c r="I212" s="95">
        <f>IF(ISNUMBER(Miljødeklarationer!N84),Miljødeklarationer!N84,0)</f>
        <v>4.04544144795456</v>
      </c>
      <c r="J212" s="95">
        <f>IF(ISNUMBER(Miljødeklarationer!M84),Miljødeklarationer!M84,0)</f>
        <v>3.929500433142771</v>
      </c>
      <c r="K212" s="95">
        <f>IF(ISNUMBER(Miljødeklarationer!L84),Miljødeklarationer!L84,0)</f>
        <v>2.8707843124563759</v>
      </c>
      <c r="L212" s="95">
        <f>IF(ISNUMBER(Miljødeklarationer!K84),Miljødeklarationer!K84,0)</f>
        <v>4.0199278883204448</v>
      </c>
      <c r="M212" s="95">
        <f>IF(ISNUMBER(Miljødeklarationer!J84),Miljødeklarationer!J84,0)</f>
        <v>3.0033737197596548</v>
      </c>
      <c r="N212" s="95">
        <f>IF(ISNUMBER(Miljødeklarationer!I84),Miljødeklarationer!I84,0)</f>
        <v>1.7652946164567891</v>
      </c>
      <c r="O212" s="95">
        <f>IF(ISNUMBER(Miljødeklarationer!H84),Miljødeklarationer!H84,0)</f>
        <v>2.5462229437094326</v>
      </c>
      <c r="P212" s="95">
        <v>1.7042369671033357</v>
      </c>
      <c r="Q212" s="138">
        <v>1.9179283335731523</v>
      </c>
    </row>
    <row r="213" spans="2:17">
      <c r="B213" s="5" t="s">
        <v>14</v>
      </c>
      <c r="D213" s="95">
        <f>IF(ISNUMBER(Miljødeklarationer!AA85),Miljødeklarationer!AA85,0)</f>
        <v>3.4270400519581994</v>
      </c>
      <c r="E213" s="95">
        <f>IF(ISNUMBER(Miljødeklarationer!Z85),Miljødeklarationer!Z85,0)</f>
        <v>3.4889429142293942</v>
      </c>
      <c r="F213" s="95">
        <f>IF(ISNUMBER(Miljødeklarationer!Y85),Miljødeklarationer!Y85,0)</f>
        <v>3.3300726187686807</v>
      </c>
      <c r="G213" s="95">
        <f>IF(ISNUMBER(Miljødeklarationer!X85),Miljødeklarationer!X85,0)</f>
        <v>3.6756088816926762</v>
      </c>
      <c r="H213" s="95">
        <f>IF(ISNUMBER(Miljødeklarationer!W85),Miljødeklarationer!W85,0)</f>
        <v>3.662551343497856</v>
      </c>
      <c r="I213" s="95">
        <f>IF(ISNUMBER(Miljødeklarationer!N85),Miljødeklarationer!N85,0)</f>
        <v>2.8663832538826202</v>
      </c>
      <c r="J213" s="95">
        <f>IF(ISNUMBER(Miljødeklarationer!M85),Miljødeklarationer!M85,0)</f>
        <v>3.1056924147180003</v>
      </c>
      <c r="K213" s="95">
        <f>IF(ISNUMBER(Miljødeklarationer!L85),Miljødeklarationer!L85,0)</f>
        <v>3.2281652209505332</v>
      </c>
      <c r="L213" s="95">
        <f>IF(ISNUMBER(Miljødeklarationer!K85),Miljødeklarationer!K85,0)</f>
        <v>3.0206337258374276</v>
      </c>
      <c r="M213" s="95">
        <f>IF(ISNUMBER(Miljødeklarationer!J85),Miljødeklarationer!J85,0)</f>
        <v>3.2094752900324277</v>
      </c>
      <c r="N213" s="95">
        <f>IF(ISNUMBER(Miljødeklarationer!I85),Miljødeklarationer!I85,0)</f>
        <v>3.6036736262257647</v>
      </c>
      <c r="O213" s="95">
        <f>IF(ISNUMBER(Miljødeklarationer!H85),Miljødeklarationer!H85,0)</f>
        <v>3.2009029919681127</v>
      </c>
      <c r="P213" s="95">
        <v>3.205127419543456</v>
      </c>
      <c r="Q213" s="138">
        <v>2.9353346336649899</v>
      </c>
    </row>
    <row r="214" spans="2:17">
      <c r="B214" s="5" t="s">
        <v>15</v>
      </c>
      <c r="D214" s="95">
        <f>IF(ISNUMBER(Miljødeklarationer!AA86),Miljødeklarationer!AA86,0)</f>
        <v>0.37508137592192836</v>
      </c>
      <c r="E214" s="95">
        <f>IF(ISNUMBER(Miljødeklarationer!Z86),Miljødeklarationer!Z86,0)</f>
        <v>0.56248255099495914</v>
      </c>
      <c r="F214" s="95">
        <f>IF(ISNUMBER(Miljødeklarationer!Y86),Miljødeklarationer!Y86,0)</f>
        <v>0.45814170651849012</v>
      </c>
      <c r="G214" s="95">
        <f>IF(ISNUMBER(Miljødeklarationer!X86),Miljødeklarationer!X86,0)</f>
        <v>0.51839199735649943</v>
      </c>
      <c r="H214" s="95">
        <f>IF(ISNUMBER(Miljødeklarationer!W86),Miljødeklarationer!W86,0)</f>
        <v>0.49754032631546397</v>
      </c>
      <c r="I214" s="95">
        <f>IF(ISNUMBER(Miljødeklarationer!N86),Miljødeklarationer!N86,0)</f>
        <v>0.4418546046737406</v>
      </c>
      <c r="J214" s="95">
        <f>IF(ISNUMBER(Miljødeklarationer!M86),Miljødeklarationer!M86,0)</f>
        <v>0.49217244899349843</v>
      </c>
      <c r="K214" s="95">
        <f>IF(ISNUMBER(Miljødeklarationer!L86),Miljødeklarationer!L86,0)</f>
        <v>0.51795697358098935</v>
      </c>
      <c r="L214" s="95">
        <f>IF(ISNUMBER(Miljødeklarationer!K86),Miljødeklarationer!K86,0)</f>
        <v>0.4716085688409829</v>
      </c>
      <c r="M214" s="95">
        <f>IF(ISNUMBER(Miljødeklarationer!J86),Miljødeklarationer!J86,0)</f>
        <v>0.51346495383052404</v>
      </c>
      <c r="N214" s="95">
        <f>IF(ISNUMBER(Miljødeklarationer!I86),Miljødeklarationer!I86,0)</f>
        <v>0.59314003321532849</v>
      </c>
      <c r="O214" s="95">
        <f>IF(ISNUMBER(Miljødeklarationer!H86),Miljødeklarationer!H86,0)</f>
        <v>0.51610609513879457</v>
      </c>
      <c r="P214" s="95">
        <v>0.50190829400346237</v>
      </c>
      <c r="Q214" s="138">
        <v>0.44462889335996036</v>
      </c>
    </row>
    <row r="215" spans="2:17">
      <c r="B215" s="5" t="s">
        <v>16</v>
      </c>
      <c r="D215" s="95">
        <f>IF(ISNUMBER(Miljødeklarationer!AA87),Miljødeklarationer!AA87,0)</f>
        <v>0.18678301321787594</v>
      </c>
      <c r="E215" s="95">
        <f>IF(ISNUMBER(Miljødeklarationer!Z87),Miljødeklarationer!Z87,0)</f>
        <v>0.21729247144028507</v>
      </c>
      <c r="F215" s="95">
        <f>IF(ISNUMBER(Miljødeklarationer!Y87),Miljødeklarationer!Y87,0)</f>
        <v>0.20203179965863885</v>
      </c>
      <c r="G215" s="95">
        <f>IF(ISNUMBER(Miljødeklarationer!X87),Miljødeklarationer!X87,0)</f>
        <v>0.30537037673703438</v>
      </c>
      <c r="H215" s="95">
        <f>IF(ISNUMBER(Miljødeklarationer!W87),Miljødeklarationer!W87,0)</f>
        <v>0.45467476287421071</v>
      </c>
      <c r="I215" s="95">
        <f>IF(ISNUMBER(Miljødeklarationer!N87),Miljødeklarationer!N87,0)</f>
        <v>0.53555365240089992</v>
      </c>
      <c r="J215" s="95">
        <f>IF(ISNUMBER(Miljødeklarationer!M87),Miljødeklarationer!M87,0)</f>
        <v>0.59854577333289394</v>
      </c>
      <c r="K215" s="95">
        <f>IF(ISNUMBER(Miljødeklarationer!L87),Miljødeklarationer!L87,0)</f>
        <v>0.54724439573078232</v>
      </c>
      <c r="L215" s="95">
        <f>IF(ISNUMBER(Miljødeklarationer!K87),Miljødeklarationer!K87,0)</f>
        <v>0.46558154789260364</v>
      </c>
      <c r="M215" s="95">
        <f>IF(ISNUMBER(Miljødeklarationer!J87),Miljødeklarationer!J87,0)</f>
        <v>0.66446445366953366</v>
      </c>
      <c r="N215" s="95">
        <f>IF(ISNUMBER(Miljødeklarationer!I87),Miljødeklarationer!I87,0)</f>
        <v>0.54952852902045335</v>
      </c>
      <c r="O215" s="95">
        <f>IF(ISNUMBER(Miljødeklarationer!H87),Miljødeklarationer!H87,0)</f>
        <v>0.65676007675857417</v>
      </c>
      <c r="P215" s="95">
        <v>0.82582561970749757</v>
      </c>
      <c r="Q215" s="138">
        <v>1.3165790000301574</v>
      </c>
    </row>
    <row r="216" spans="2:17">
      <c r="B216" s="2" t="s">
        <v>17</v>
      </c>
      <c r="D216" s="95">
        <f>IF(ISNUMBER(Miljødeklarationer!AA88),Miljødeklarationer!AA88,0)</f>
        <v>0</v>
      </c>
      <c r="E216" s="95">
        <f>IF(ISNUMBER(Miljødeklarationer!Z88),Miljødeklarationer!Z88,0)</f>
        <v>0</v>
      </c>
      <c r="F216" s="95">
        <f>IF(ISNUMBER(Miljødeklarationer!Y88),Miljødeklarationer!Y88,0)</f>
        <v>0</v>
      </c>
      <c r="G216" s="95">
        <f>IF(ISNUMBER(Miljødeklarationer!X88),Miljødeklarationer!X88,0)</f>
        <v>0</v>
      </c>
      <c r="H216" s="95">
        <f>IF(ISNUMBER(Miljødeklarationer!W88),Miljødeklarationer!W88,0)</f>
        <v>0</v>
      </c>
      <c r="I216" s="95">
        <f>IF(ISNUMBER(Miljødeklarationer!N88),Miljødeklarationer!N88,0)</f>
        <v>0.12191264725432929</v>
      </c>
      <c r="J216" s="95">
        <f>IF(ISNUMBER(Miljødeklarationer!M88),Miljødeklarationer!M88,0)</f>
        <v>0.12309314099689807</v>
      </c>
      <c r="K216" s="95">
        <f>IF(ISNUMBER(Miljødeklarationer!L88),Miljødeklarationer!L88,0)</f>
        <v>0.1904526532153597</v>
      </c>
      <c r="L216" s="95">
        <f>IF(ISNUMBER(Miljødeklarationer!K88),Miljødeklarationer!K88,0)</f>
        <v>4.7215294012462293E-2</v>
      </c>
      <c r="M216" s="95">
        <f>IF(ISNUMBER(Miljødeklarationer!J88),Miljødeklarationer!J88,0)</f>
        <v>6.4588616508524696E-2</v>
      </c>
      <c r="N216" s="95">
        <f>IF(ISNUMBER(Miljødeklarationer!I88),Miljødeklarationer!I88,0)</f>
        <v>0.10806582971834104</v>
      </c>
      <c r="O216" s="95">
        <f>IF(ISNUMBER(Miljødeklarationer!H88),Miljødeklarationer!H88,0)</f>
        <v>5.5436861836969178E-2</v>
      </c>
      <c r="P216" s="95">
        <v>9.6986669392706518E-2</v>
      </c>
      <c r="Q216" s="138">
        <v>9.1573424959292132E-2</v>
      </c>
    </row>
    <row r="217" spans="2:17">
      <c r="B217" s="2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138"/>
    </row>
    <row r="218" spans="2:17">
      <c r="B218" s="5" t="s">
        <v>19</v>
      </c>
      <c r="D218" s="95">
        <f>IF(ISNUMBER(Miljødeklarationer!AA90),Miljødeklarationer!AA90,0)</f>
        <v>101.38006603317159</v>
      </c>
      <c r="E218" s="95">
        <f>IF(ISNUMBER(Miljødeklarationer!Z90),Miljødeklarationer!Z90,0)</f>
        <v>122.76231612251441</v>
      </c>
      <c r="F218" s="95">
        <f>IF(ISNUMBER(Miljødeklarationer!Y90),Miljødeklarationer!Y90,0)</f>
        <v>128.08884130879588</v>
      </c>
      <c r="G218" s="95">
        <f>IF(ISNUMBER(Miljødeklarationer!X90),Miljødeklarationer!X90,0)</f>
        <v>126.42510090255232</v>
      </c>
      <c r="H218" s="95">
        <f>IF(ISNUMBER(Miljødeklarationer!W90),Miljødeklarationer!W90,0)</f>
        <v>116.05080871008188</v>
      </c>
      <c r="I218" s="95">
        <f>IF(ISNUMBER(Miljødeklarationer!N90),Miljødeklarationer!N90,0)</f>
        <v>108.4393387561351</v>
      </c>
      <c r="J218" s="95">
        <f>IF(ISNUMBER(Miljødeklarationer!M90),Miljødeklarationer!M90,0)</f>
        <v>92.035065901520412</v>
      </c>
      <c r="K218" s="95">
        <f>IF(ISNUMBER(Miljødeklarationer!L90),Miljødeklarationer!L90,0)</f>
        <v>63.828280321632626</v>
      </c>
      <c r="L218" s="95">
        <f>IF(ISNUMBER(Miljødeklarationer!K90),Miljødeklarationer!K90,0)</f>
        <v>93.248662922461989</v>
      </c>
      <c r="M218" s="95">
        <f>IF(ISNUMBER(Miljødeklarationer!J90),Miljødeklarationer!J90,0)</f>
        <v>74.480237083978537</v>
      </c>
      <c r="N218" s="95">
        <f>IF(ISNUMBER(Miljødeklarationer!I90),Miljødeklarationer!I90,0)</f>
        <v>42.448563045874884</v>
      </c>
      <c r="O218" s="95">
        <f>IF(ISNUMBER(Miljødeklarationer!H90),Miljødeklarationer!H90,0)</f>
        <v>57.159795898617404</v>
      </c>
      <c r="P218" s="95">
        <v>38.906677020773252</v>
      </c>
    </row>
    <row r="219" spans="2:17">
      <c r="B219" s="5" t="s">
        <v>20</v>
      </c>
      <c r="D219" s="95">
        <f>IF(ISNUMBER(Miljødeklarationer!AA91),Miljødeklarationer!AA91,0)</f>
        <v>1.0756351808562381</v>
      </c>
      <c r="E219" s="95">
        <f>IF(ISNUMBER(Miljødeklarationer!Z91),Miljødeklarationer!Z91,0)</f>
        <v>1.1910596768579345</v>
      </c>
      <c r="F219" s="95">
        <f>IF(ISNUMBER(Miljødeklarationer!Y91),Miljødeklarationer!Y91,0)</f>
        <v>1.6049095420067454</v>
      </c>
      <c r="G219" s="95">
        <f>IF(ISNUMBER(Miljødeklarationer!X91),Miljødeklarationer!X91,0)</f>
        <v>1.4920717778197083</v>
      </c>
      <c r="H219" s="95">
        <f>IF(ISNUMBER(Miljødeklarationer!W91),Miljødeklarationer!W91,0)</f>
        <v>1.7820161777073804</v>
      </c>
      <c r="I219" s="95">
        <f>IF(ISNUMBER(Miljødeklarationer!N91),Miljødeklarationer!N91,0)</f>
        <v>3.1816799453587565</v>
      </c>
      <c r="J219" s="95">
        <f>IF(ISNUMBER(Miljødeklarationer!M91),Miljødeklarationer!M91,0)</f>
        <v>1.7425061143790384</v>
      </c>
      <c r="K219" s="95">
        <f>IF(ISNUMBER(Miljødeklarationer!L91),Miljødeklarationer!L91,0)</f>
        <v>1.436654666690856</v>
      </c>
      <c r="L219" s="95">
        <f>IF(ISNUMBER(Miljødeklarationer!K91),Miljødeklarationer!K91,0)</f>
        <v>1.0223932424009816</v>
      </c>
      <c r="M219" s="95">
        <f>IF(ISNUMBER(Miljødeklarationer!J91),Miljødeklarationer!J91,0)</f>
        <v>0.71255035511397047</v>
      </c>
      <c r="N219" s="95">
        <f>IF(ISNUMBER(Miljødeklarationer!I91),Miljødeklarationer!I91,0)</f>
        <v>1.1892182288412492</v>
      </c>
      <c r="O219" s="95">
        <f>IF(ISNUMBER(Miljødeklarationer!H91),Miljødeklarationer!H91,0)</f>
        <v>0.96316581089352438</v>
      </c>
      <c r="P219" s="95">
        <v>1.0535389627730407</v>
      </c>
    </row>
    <row r="220" spans="2:17">
      <c r="B220" s="5" t="s">
        <v>21</v>
      </c>
      <c r="D220" s="95">
        <f>IF(ISNUMBER(Miljødeklarationer!AA92),Miljødeklarationer!AA92,0)</f>
        <v>24.218701805058309</v>
      </c>
      <c r="E220" s="95">
        <f>IF(ISNUMBER(Miljødeklarationer!Z92),Miljødeklarationer!Z92,0)</f>
        <v>26.918967393551274</v>
      </c>
      <c r="F220" s="95">
        <f>IF(ISNUMBER(Miljødeklarationer!Y92),Miljødeklarationer!Y92,0)</f>
        <v>17.94423003732949</v>
      </c>
      <c r="G220" s="95">
        <f>IF(ISNUMBER(Miljødeklarationer!X92),Miljødeklarationer!X92,0)</f>
        <v>18.55400451113475</v>
      </c>
      <c r="H220" s="95">
        <f>IF(ISNUMBER(Miljødeklarationer!W92),Miljødeklarationer!W92,0)</f>
        <v>20.394954017732665</v>
      </c>
      <c r="I220" s="95">
        <f>IF(ISNUMBER(Miljødeklarationer!N92),Miljødeklarationer!N92,0)</f>
        <v>18.478204769643359</v>
      </c>
      <c r="J220" s="95">
        <f>IF(ISNUMBER(Miljødeklarationer!M92),Miljødeklarationer!M92,0)</f>
        <v>14.150832619275267</v>
      </c>
      <c r="K220" s="95">
        <f>IF(ISNUMBER(Miljødeklarationer!L92),Miljødeklarationer!L92,0)</f>
        <v>12.194750963586936</v>
      </c>
      <c r="L220" s="95">
        <f>IF(ISNUMBER(Miljødeklarationer!K92),Miljødeklarationer!K92,0)</f>
        <v>9.6918087358811107</v>
      </c>
      <c r="M220" s="95">
        <f>IF(ISNUMBER(Miljødeklarationer!J92),Miljødeklarationer!J92,0)</f>
        <v>6.4445664210038789</v>
      </c>
      <c r="N220" s="95">
        <f>IF(ISNUMBER(Miljødeklarationer!I92),Miljødeklarationer!I92,0)</f>
        <v>5.7784548694202682</v>
      </c>
      <c r="O220" s="95">
        <f>IF(ISNUMBER(Miljødeklarationer!H92),Miljødeklarationer!H92,0)</f>
        <v>7.7375784078806387</v>
      </c>
      <c r="P220" s="95">
        <v>6.578485619618319</v>
      </c>
    </row>
    <row r="221" spans="2:17">
      <c r="B221" s="5" t="s">
        <v>22</v>
      </c>
      <c r="D221" s="95">
        <f>IF(ISNUMBER(Miljødeklarationer!AA93),Miljødeklarationer!AA93,0)</f>
        <v>14.595653042532421</v>
      </c>
      <c r="E221" s="95">
        <f>IF(ISNUMBER(Miljødeklarationer!Z93),Miljødeklarationer!Z93,0)</f>
        <v>13.458486285914409</v>
      </c>
      <c r="F221" s="95">
        <f>IF(ISNUMBER(Miljødeklarationer!Y93),Miljødeklarationer!Y93,0)</f>
        <v>14.333582882621405</v>
      </c>
      <c r="G221" s="95">
        <f>IF(ISNUMBER(Miljødeklarationer!X93),Miljødeklarationer!X93,0)</f>
        <v>13.212568443045246</v>
      </c>
      <c r="H221" s="95">
        <f>IF(ISNUMBER(Miljødeklarationer!W93),Miljødeklarationer!W93,0)</f>
        <v>14.858152466802091</v>
      </c>
      <c r="I221" s="95">
        <f>IF(ISNUMBER(Miljødeklarationer!N93),Miljødeklarationer!N93,0)</f>
        <v>27.835172790311077</v>
      </c>
      <c r="J221" s="95">
        <f>IF(ISNUMBER(Miljødeklarationer!M93),Miljødeklarationer!M93,0)</f>
        <v>26.795311736240009</v>
      </c>
      <c r="K221" s="95">
        <f>IF(ISNUMBER(Miljødeklarationer!L93),Miljødeklarationer!L93,0)</f>
        <v>28.897163566999172</v>
      </c>
      <c r="L221" s="95">
        <f>IF(ISNUMBER(Miljødeklarationer!K93),Miljødeklarationer!K93,0)</f>
        <v>27.356448282034936</v>
      </c>
      <c r="M221" s="95">
        <f>IF(ISNUMBER(Miljødeklarationer!J93),Miljødeklarationer!J93,0)</f>
        <v>25.547653078855294</v>
      </c>
      <c r="N221" s="95">
        <f>IF(ISNUMBER(Miljødeklarationer!I93),Miljødeklarationer!I93,0)</f>
        <v>26.725321988676512</v>
      </c>
      <c r="O221" s="95">
        <f>IF(ISNUMBER(Miljødeklarationer!H93),Miljødeklarationer!H93,0)</f>
        <v>30.716552256076877</v>
      </c>
      <c r="P221" s="95">
        <v>41.775026136789677</v>
      </c>
    </row>
    <row r="222" spans="2:17">
      <c r="B222" s="5" t="s">
        <v>23</v>
      </c>
      <c r="D222" s="95">
        <f>IF(ISNUMBER(Miljødeklarationer!AA94),Miljødeklarationer!AA94,0)</f>
        <v>18.063112749817513</v>
      </c>
      <c r="E222" s="95">
        <f>IF(ISNUMBER(Miljødeklarationer!Z94),Miljødeklarationer!Z94,0)</f>
        <v>19.50664550997859</v>
      </c>
      <c r="F222" s="95">
        <f>IF(ISNUMBER(Miljødeklarationer!Y94),Miljødeklarationer!Y94,0)</f>
        <v>18.967230416316955</v>
      </c>
      <c r="G222" s="95">
        <f>IF(ISNUMBER(Miljødeklarationer!X94),Miljødeklarationer!X94,0)</f>
        <v>19.032468847069477</v>
      </c>
      <c r="H222" s="95">
        <f>IF(ISNUMBER(Miljødeklarationer!W94),Miljødeklarationer!W94,0)</f>
        <v>19.673778026798363</v>
      </c>
      <c r="I222" s="95">
        <f>IF(ISNUMBER(Miljødeklarationer!N94),Miljødeklarationer!N94,0)</f>
        <v>15.318690355114331</v>
      </c>
      <c r="J222" s="95">
        <f>IF(ISNUMBER(Miljødeklarationer!M94),Miljødeklarationer!M94,0)</f>
        <v>16.501468479186588</v>
      </c>
      <c r="K222" s="95">
        <f>IF(ISNUMBER(Miljødeklarationer!L94),Miljødeklarationer!L94,0)</f>
        <v>18.324144475821214</v>
      </c>
      <c r="L222" s="95">
        <f>IF(ISNUMBER(Miljødeklarationer!K94),Miljødeklarationer!K94,0)</f>
        <v>16.326150071648691</v>
      </c>
      <c r="M222" s="95">
        <f>IF(ISNUMBER(Miljødeklarationer!J94),Miljødeklarationer!J94,0)</f>
        <v>16.961349220075011</v>
      </c>
      <c r="N222" s="95">
        <f>IF(ISNUMBER(Miljødeklarationer!I94),Miljødeklarationer!I94,0)</f>
        <v>19.641828098745997</v>
      </c>
      <c r="O222" s="95">
        <f>IF(ISNUMBER(Miljødeklarationer!H94),Miljødeklarationer!H94,0)</f>
        <v>17.518571243254033</v>
      </c>
      <c r="P222" s="95">
        <v>17.529401004710291</v>
      </c>
    </row>
    <row r="223" spans="2:17">
      <c r="B223" s="5" t="s">
        <v>24</v>
      </c>
      <c r="D223" s="95">
        <f>IF(ISNUMBER(Miljødeklarationer!AA95),Miljødeklarationer!AA95,0)</f>
        <v>0</v>
      </c>
      <c r="E223" s="95">
        <f>IF(ISNUMBER(Miljødeklarationer!Z95),Miljødeklarationer!Z95,0)</f>
        <v>0</v>
      </c>
      <c r="F223" s="95">
        <f>IF(ISNUMBER(Miljødeklarationer!Y95),Miljødeklarationer!Y95,0)</f>
        <v>0</v>
      </c>
      <c r="G223" s="95">
        <f>IF(ISNUMBER(Miljødeklarationer!X95),Miljødeklarationer!X95,0)</f>
        <v>0</v>
      </c>
      <c r="H223" s="95">
        <f>IF(ISNUMBER(Miljødeklarationer!W95),Miljødeklarationer!W95,0)</f>
        <v>0</v>
      </c>
      <c r="I223" s="95">
        <f>IF(ISNUMBER(Miljødeklarationer!N95),Miljødeklarationer!N95,0)</f>
        <v>8.5124971240742198E-2</v>
      </c>
      <c r="J223" s="95">
        <f>IF(ISNUMBER(Miljødeklarationer!M95),Miljødeklarationer!M95,0)</f>
        <v>8.4658995706727372E-2</v>
      </c>
      <c r="K223" s="95">
        <f>IF(ISNUMBER(Miljødeklarationer!L95),Miljødeklarationer!L95,0)</f>
        <v>0.13827384411526114</v>
      </c>
      <c r="L223" s="95">
        <f>IF(ISNUMBER(Miljødeklarationer!K95),Miljødeklarationer!K95,0)</f>
        <v>6.4102515958525438E-2</v>
      </c>
      <c r="M223" s="95">
        <f>IF(ISNUMBER(Miljødeklarationer!J95),Miljødeklarationer!J95,0)</f>
        <v>8.7689654529821859E-2</v>
      </c>
      <c r="N223" s="95">
        <f>IF(ISNUMBER(Miljødeklarationer!I95),Miljødeklarationer!I95,0)</f>
        <v>0.12007314413149005</v>
      </c>
      <c r="O223" s="95">
        <f>IF(ISNUMBER(Miljødeklarationer!H95),Miljødeklarationer!H95,0)</f>
        <v>6.1596513152187976E-2</v>
      </c>
      <c r="P223" s="95">
        <v>0.10776296599189611</v>
      </c>
    </row>
    <row r="224" spans="2:17">
      <c r="B224" s="5" t="s">
        <v>25</v>
      </c>
      <c r="D224" s="95">
        <f>IF(ISNUMBER(Miljødeklarationer!AA96),Miljødeklarationer!AA96,0)</f>
        <v>0</v>
      </c>
      <c r="E224" s="95">
        <f>IF(ISNUMBER(Miljødeklarationer!Z96),Miljødeklarationer!Z96,0)</f>
        <v>0</v>
      </c>
      <c r="F224" s="95">
        <f>IF(ISNUMBER(Miljødeklarationer!Y96),Miljødeklarationer!Y96,0)</f>
        <v>0</v>
      </c>
      <c r="G224" s="95">
        <f>IF(ISNUMBER(Miljødeklarationer!X96),Miljødeklarationer!X96,0)</f>
        <v>0</v>
      </c>
      <c r="H224" s="95">
        <f>IF(ISNUMBER(Miljødeklarationer!W96),Miljødeklarationer!W96,0)</f>
        <v>0</v>
      </c>
      <c r="I224" s="95">
        <f>IF(ISNUMBER(Miljødeklarationer!N96),Miljødeklarationer!N96,0)</f>
        <v>9.2711853947365253</v>
      </c>
      <c r="J224" s="95">
        <f>IF(ISNUMBER(Miljødeklarationer!M96),Miljødeklarationer!M96,0)</f>
        <v>2.9264290012560181</v>
      </c>
      <c r="K224" s="95">
        <f>IF(ISNUMBER(Miljødeklarationer!L96),Miljødeklarationer!L96,0)</f>
        <v>2.3206489187218846</v>
      </c>
      <c r="L224" s="95">
        <f>IF(ISNUMBER(Miljødeklarationer!K96),Miljødeklarationer!K96,0)</f>
        <v>12.842103113426642</v>
      </c>
      <c r="M224" s="95">
        <f>IF(ISNUMBER(Miljødeklarationer!J96),Miljødeklarationer!J96,0)</f>
        <v>10.43584571762783</v>
      </c>
      <c r="N224" s="95">
        <f>IF(ISNUMBER(Miljødeklarationer!I96),Miljødeklarationer!I96,0)</f>
        <v>1.2624239408333207</v>
      </c>
      <c r="O224" s="95">
        <f>IF(ISNUMBER(Miljødeklarationer!H96),Miljødeklarationer!H96,0)</f>
        <v>4.3710885226232739</v>
      </c>
      <c r="P224" s="95">
        <v>2.7946891642245428</v>
      </c>
    </row>
    <row r="225" spans="2:16">
      <c r="B225" s="2" t="s">
        <v>26</v>
      </c>
      <c r="D225" s="95">
        <f>IF(ISNUMBER(Miljødeklarationer!AA97),Miljødeklarationer!AA97,0)</f>
        <v>0</v>
      </c>
      <c r="E225" s="95">
        <f>IF(ISNUMBER(Miljødeklarationer!Z97),Miljødeklarationer!Z97,0)</f>
        <v>0</v>
      </c>
      <c r="F225" s="95">
        <f>IF(ISNUMBER(Miljødeklarationer!Y97),Miljødeklarationer!Y97,0)</f>
        <v>0</v>
      </c>
      <c r="G225" s="95">
        <f>IF(ISNUMBER(Miljødeklarationer!X97),Miljødeklarationer!X97,0)</f>
        <v>0</v>
      </c>
      <c r="H225" s="95">
        <f>IF(ISNUMBER(Miljødeklarationer!W97),Miljødeklarationer!W97,0)</f>
        <v>0</v>
      </c>
      <c r="I225" s="95">
        <f>IF(ISNUMBER(Miljødeklarationer!N97),Miljødeklarationer!N97,0)</f>
        <v>0.34596277511772444</v>
      </c>
      <c r="J225" s="95">
        <f>IF(ISNUMBER(Miljødeklarationer!M97),Miljødeklarationer!M97,0)</f>
        <v>0.45558890647118611</v>
      </c>
      <c r="K225" s="95">
        <f>IF(ISNUMBER(Miljødeklarationer!L97),Miljødeklarationer!L97,0)</f>
        <v>0.81586825137192576</v>
      </c>
      <c r="L225" s="95">
        <f>IF(ISNUMBER(Miljødeklarationer!K97),Miljødeklarationer!K97,0)</f>
        <v>0.33831694305203258</v>
      </c>
      <c r="M225" s="95">
        <f>IF(ISNUMBER(Miljødeklarationer!J97),Miljødeklarationer!J97,0)</f>
        <v>0.42624902455113772</v>
      </c>
      <c r="N225" s="95">
        <f>IF(ISNUMBER(Miljødeklarationer!I97),Miljødeklarationer!I97,0)</f>
        <v>0</v>
      </c>
      <c r="O225" s="95">
        <f>IF(ISNUMBER(Miljødeklarationer!H97),Miljødeklarationer!H97,0)</f>
        <v>0</v>
      </c>
      <c r="P225" s="95">
        <v>0</v>
      </c>
    </row>
  </sheetData>
  <sheetProtection algorithmName="SHA-512" hashValue="qJFstafFD7vCF+y9YXQ/7i43GAnzJzq9EeFxXAFdv8+HiNeF3TnHqjyIFHIFP6Zv8+GoIdTZe2jzEHsI8CKZTw==" saltValue="RypLr/BKxc4R5ev1Y0WX4Q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2:M34"/>
  <sheetViews>
    <sheetView workbookViewId="0">
      <selection activeCell="P17" sqref="P17"/>
    </sheetView>
  </sheetViews>
  <sheetFormatPr defaultRowHeight="12.3"/>
  <cols>
    <col min="2" max="2" width="32.71875" bestFit="1" customWidth="1"/>
    <col min="6" max="6" width="32.71875" bestFit="1" customWidth="1"/>
    <col min="11" max="11" width="32.71875" bestFit="1" customWidth="1"/>
  </cols>
  <sheetData>
    <row r="2" spans="1:13">
      <c r="B2" t="s">
        <v>96</v>
      </c>
      <c r="C2" t="str">
        <f>Beregner!D4</f>
        <v>125%-metoden</v>
      </c>
      <c r="F2" t="s">
        <v>107</v>
      </c>
    </row>
    <row r="3" spans="1:13">
      <c r="B3" t="s">
        <v>97</v>
      </c>
      <c r="C3">
        <f>Beregner!D6</f>
        <v>2008</v>
      </c>
      <c r="F3" t="str">
        <f>VLOOKUP(C2,MetodeOpslag,2,FALSE)</f>
        <v>Øst125</v>
      </c>
    </row>
    <row r="4" spans="1:13">
      <c r="B4" t="s">
        <v>82</v>
      </c>
      <c r="C4" t="str">
        <f>Beregner!D8</f>
        <v>Danmark</v>
      </c>
      <c r="F4" t="str">
        <f>VLOOKUP(C2,MetodeOpslag,3,FALSE)</f>
        <v>Vest125</v>
      </c>
    </row>
    <row r="5" spans="1:13">
      <c r="B5" t="s">
        <v>98</v>
      </c>
      <c r="C5" s="97">
        <f>Beregner!D10</f>
        <v>0.05</v>
      </c>
    </row>
    <row r="8" spans="1:13">
      <c r="B8" t="s">
        <v>99</v>
      </c>
      <c r="C8">
        <f>C3</f>
        <v>2008</v>
      </c>
      <c r="D8" s="72" t="s">
        <v>116</v>
      </c>
      <c r="F8" t="s">
        <v>100</v>
      </c>
      <c r="G8">
        <f>C3</f>
        <v>2008</v>
      </c>
      <c r="H8" s="72" t="s">
        <v>116</v>
      </c>
      <c r="K8" t="s">
        <v>93</v>
      </c>
      <c r="L8">
        <f>C3</f>
        <v>2008</v>
      </c>
      <c r="M8" s="72" t="s">
        <v>116</v>
      </c>
    </row>
    <row r="9" spans="1:13" ht="14.7">
      <c r="A9">
        <v>2</v>
      </c>
      <c r="B9" s="2" t="s">
        <v>1</v>
      </c>
      <c r="C9">
        <f t="shared" ref="C9:C17" ca="1" si="0">HLOOKUP($C$8,INDIRECT($F$3),A9,FALSE)</f>
        <v>428.66197428463568</v>
      </c>
      <c r="D9">
        <f ca="1">C9/(1-$C$5)</f>
        <v>451.22313082593229</v>
      </c>
      <c r="F9" s="2" t="s">
        <v>1</v>
      </c>
      <c r="G9">
        <f ca="1">HLOOKUP($G$8,INDIRECT($F$4),A9,FALSE)</f>
        <v>449.25537834382158</v>
      </c>
      <c r="H9">
        <f ca="1">G9/(1-$C$5)</f>
        <v>472.90039825665428</v>
      </c>
      <c r="K9" s="2" t="s">
        <v>1</v>
      </c>
      <c r="L9">
        <f ca="1">0.6*G9+0.4*C9</f>
        <v>441.01801672014722</v>
      </c>
      <c r="M9">
        <f ca="1">L9/(1-$C$5)</f>
        <v>464.22949128436551</v>
      </c>
    </row>
    <row r="10" spans="1:13" ht="14.7">
      <c r="A10">
        <v>3</v>
      </c>
      <c r="B10" s="2" t="s">
        <v>2</v>
      </c>
      <c r="C10">
        <f t="shared" ca="1" si="0"/>
        <v>0.1248934810893112</v>
      </c>
      <c r="D10">
        <f t="shared" ref="D10:D34" ca="1" si="1">C10/(1-$C$5)</f>
        <v>0.13146682219927494</v>
      </c>
      <c r="F10" s="2" t="s">
        <v>2</v>
      </c>
      <c r="G10">
        <f t="shared" ref="G10:G34" ca="1" si="2">HLOOKUP($G$8,INDIRECT($F$4),A10,FALSE)</f>
        <v>0.25140397580846285</v>
      </c>
      <c r="H10">
        <f t="shared" ref="H10:H34" ca="1" si="3">G10/(1-$C$5)</f>
        <v>0.26463576400890826</v>
      </c>
      <c r="K10" s="2" t="s">
        <v>2</v>
      </c>
      <c r="L10">
        <f t="shared" ref="L10:L34" ca="1" si="4">0.6*G10+0.4*C10</f>
        <v>0.20079977792080217</v>
      </c>
      <c r="M10">
        <f t="shared" ref="M10:M34" ca="1" si="5">L10/(1-$C$5)</f>
        <v>0.21136818728505494</v>
      </c>
    </row>
    <row r="11" spans="1:13" ht="14.7">
      <c r="A11">
        <v>4</v>
      </c>
      <c r="B11" s="2" t="s">
        <v>3</v>
      </c>
      <c r="C11">
        <f t="shared" ca="1" si="0"/>
        <v>7.8678839942670706E-3</v>
      </c>
      <c r="D11">
        <f t="shared" ca="1" si="1"/>
        <v>8.2819831518600746E-3</v>
      </c>
      <c r="F11" s="2" t="s">
        <v>3</v>
      </c>
      <c r="G11">
        <f t="shared" ca="1" si="2"/>
        <v>6.2034408523974011E-3</v>
      </c>
      <c r="H11">
        <f t="shared" ca="1" si="3"/>
        <v>6.5299377393656854E-3</v>
      </c>
      <c r="K11" s="2" t="s">
        <v>3</v>
      </c>
      <c r="L11">
        <f t="shared" ca="1" si="4"/>
        <v>6.8692181091452691E-3</v>
      </c>
      <c r="M11">
        <f t="shared" ca="1" si="5"/>
        <v>7.2307559043634411E-3</v>
      </c>
    </row>
    <row r="12" spans="1:13" ht="14.7">
      <c r="A12">
        <v>5</v>
      </c>
      <c r="B12" s="2" t="s">
        <v>4</v>
      </c>
      <c r="C12">
        <f t="shared" ca="1" si="0"/>
        <v>434.16619236171562</v>
      </c>
      <c r="D12">
        <f t="shared" ca="1" si="1"/>
        <v>457.01704459127961</v>
      </c>
      <c r="F12" s="2" t="s">
        <v>4</v>
      </c>
      <c r="G12">
        <f t="shared" ca="1" si="2"/>
        <v>456.56321897871157</v>
      </c>
      <c r="H12">
        <f t="shared" ca="1" si="3"/>
        <v>480.59286208285431</v>
      </c>
      <c r="K12" s="2" t="s">
        <v>4</v>
      </c>
      <c r="L12">
        <f t="shared" ca="1" si="4"/>
        <v>447.60440833191319</v>
      </c>
      <c r="M12">
        <f t="shared" ca="1" si="5"/>
        <v>471.16253508622441</v>
      </c>
    </row>
    <row r="13" spans="1:13" ht="14.7">
      <c r="A13">
        <v>6</v>
      </c>
      <c r="B13" s="2" t="s">
        <v>5</v>
      </c>
      <c r="C13">
        <f t="shared" ca="1" si="0"/>
        <v>0.1754252409249405</v>
      </c>
      <c r="D13">
        <f t="shared" ca="1" si="1"/>
        <v>0.18465814834204264</v>
      </c>
      <c r="F13" s="2" t="s">
        <v>5</v>
      </c>
      <c r="G13">
        <f t="shared" ca="1" si="2"/>
        <v>8.9085402325790666E-2</v>
      </c>
      <c r="H13">
        <f t="shared" ca="1" si="3"/>
        <v>9.3774107711358606E-2</v>
      </c>
      <c r="K13" s="2" t="s">
        <v>5</v>
      </c>
      <c r="L13">
        <f t="shared" ca="1" si="4"/>
        <v>0.1236213377654506</v>
      </c>
      <c r="M13">
        <f t="shared" ca="1" si="5"/>
        <v>0.13012772396363223</v>
      </c>
    </row>
    <row r="14" spans="1:13" ht="14.7">
      <c r="A14">
        <v>7</v>
      </c>
      <c r="B14" s="2" t="s">
        <v>6</v>
      </c>
      <c r="C14">
        <f t="shared" ca="1" si="0"/>
        <v>0.46540272136936328</v>
      </c>
      <c r="D14">
        <f t="shared" ca="1" si="1"/>
        <v>0.48989760144143507</v>
      </c>
      <c r="F14" s="2" t="s">
        <v>6</v>
      </c>
      <c r="G14">
        <f t="shared" ca="1" si="2"/>
        <v>0.47144918648028045</v>
      </c>
      <c r="H14">
        <f t="shared" ca="1" si="3"/>
        <v>0.49626230155818996</v>
      </c>
      <c r="K14" s="2" t="s">
        <v>6</v>
      </c>
      <c r="L14">
        <f t="shared" ca="1" si="4"/>
        <v>0.4690306004359136</v>
      </c>
      <c r="M14">
        <f t="shared" ca="1" si="5"/>
        <v>0.49371642151148804</v>
      </c>
    </row>
    <row r="15" spans="1:13">
      <c r="A15">
        <v>8</v>
      </c>
      <c r="B15" s="2" t="s">
        <v>7</v>
      </c>
      <c r="C15">
        <f t="shared" ca="1" si="0"/>
        <v>0.15129414043085357</v>
      </c>
      <c r="D15">
        <f t="shared" ca="1" si="1"/>
        <v>0.15925698992721429</v>
      </c>
      <c r="F15" s="2" t="s">
        <v>7</v>
      </c>
      <c r="G15">
        <f t="shared" ca="1" si="2"/>
        <v>0.13877283209784724</v>
      </c>
      <c r="H15">
        <f t="shared" ca="1" si="3"/>
        <v>0.14607666536615499</v>
      </c>
      <c r="K15" s="2" t="s">
        <v>7</v>
      </c>
      <c r="L15">
        <f t="shared" ca="1" si="4"/>
        <v>0.14378135543104978</v>
      </c>
      <c r="M15">
        <f t="shared" ca="1" si="5"/>
        <v>0.15134879519057873</v>
      </c>
    </row>
    <row r="16" spans="1:13">
      <c r="A16">
        <v>9</v>
      </c>
      <c r="B16" s="2" t="s">
        <v>8</v>
      </c>
      <c r="C16">
        <f t="shared" ca="1" si="0"/>
        <v>3.6448204943604956E-2</v>
      </c>
      <c r="D16">
        <f t="shared" ca="1" si="1"/>
        <v>3.8366531519584163E-2</v>
      </c>
      <c r="F16" s="2" t="s">
        <v>8</v>
      </c>
      <c r="G16">
        <f ca="1">HLOOKUP($G$8,INDIRECT($F$4),A16,FALSE)</f>
        <v>5.9600062710744556E-2</v>
      </c>
      <c r="H16">
        <f t="shared" ca="1" si="3"/>
        <v>6.2736908116573217E-2</v>
      </c>
      <c r="K16" s="2" t="s">
        <v>8</v>
      </c>
      <c r="L16">
        <f t="shared" ca="1" si="4"/>
        <v>5.033931960388871E-2</v>
      </c>
      <c r="M16">
        <f t="shared" ca="1" si="5"/>
        <v>5.2988757477777593E-2</v>
      </c>
    </row>
    <row r="17" spans="1:13">
      <c r="A17">
        <v>10</v>
      </c>
      <c r="B17" s="2" t="s">
        <v>9</v>
      </c>
      <c r="C17">
        <f t="shared" ca="1" si="0"/>
        <v>9.9343620347398295E-3</v>
      </c>
      <c r="D17">
        <f t="shared" ca="1" si="1"/>
        <v>1.0457223194462979E-2</v>
      </c>
      <c r="F17" s="2" t="s">
        <v>9</v>
      </c>
      <c r="G17">
        <f t="shared" ca="1" si="2"/>
        <v>1.9701606855827523E-2</v>
      </c>
      <c r="H17">
        <f t="shared" ca="1" si="3"/>
        <v>2.0738533532450025E-2</v>
      </c>
      <c r="K17" s="2" t="s">
        <v>9</v>
      </c>
      <c r="L17">
        <f t="shared" ca="1" si="4"/>
        <v>1.5794708927392445E-2</v>
      </c>
      <c r="M17">
        <f t="shared" ca="1" si="5"/>
        <v>1.6626009397255205E-2</v>
      </c>
    </row>
    <row r="18" spans="1:13">
      <c r="B18" s="2"/>
      <c r="F18" s="2"/>
      <c r="K18" s="2"/>
    </row>
    <row r="19" spans="1:13">
      <c r="A19">
        <v>12</v>
      </c>
      <c r="B19" s="5" t="s">
        <v>11</v>
      </c>
      <c r="C19">
        <f t="shared" ref="C19:C25" ca="1" si="6">HLOOKUP($C$8,INDIRECT($F$3),A19,FALSE)</f>
        <v>16.200180744650382</v>
      </c>
      <c r="D19">
        <f t="shared" ca="1" si="1"/>
        <v>17.052821836474088</v>
      </c>
      <c r="F19" s="5" t="s">
        <v>11</v>
      </c>
      <c r="G19">
        <f t="shared" ca="1" si="2"/>
        <v>18.459820775852144</v>
      </c>
      <c r="H19">
        <f t="shared" ca="1" si="3"/>
        <v>19.431390290370679</v>
      </c>
      <c r="K19" s="5" t="s">
        <v>11</v>
      </c>
      <c r="L19">
        <f t="shared" ca="1" si="4"/>
        <v>17.555964763371438</v>
      </c>
      <c r="M19">
        <f t="shared" ca="1" si="5"/>
        <v>18.479962908812041</v>
      </c>
    </row>
    <row r="20" spans="1:13">
      <c r="A20">
        <v>13</v>
      </c>
      <c r="B20" s="5" t="s">
        <v>12</v>
      </c>
      <c r="C20">
        <f t="shared" ca="1" si="6"/>
        <v>2.0185790010662821</v>
      </c>
      <c r="D20">
        <f t="shared" ca="1" si="1"/>
        <v>2.1248200011224023</v>
      </c>
      <c r="F20" s="5" t="s">
        <v>12</v>
      </c>
      <c r="G20">
        <f t="shared" ca="1" si="2"/>
        <v>1.7878318198739875</v>
      </c>
      <c r="H20">
        <f t="shared" ca="1" si="3"/>
        <v>1.8819282314463028</v>
      </c>
      <c r="K20" s="5" t="s">
        <v>12</v>
      </c>
      <c r="L20">
        <f t="shared" ca="1" si="4"/>
        <v>1.8801306923509054</v>
      </c>
      <c r="M20">
        <f t="shared" ca="1" si="5"/>
        <v>1.9790849393167427</v>
      </c>
    </row>
    <row r="21" spans="1:13">
      <c r="A21">
        <v>14</v>
      </c>
      <c r="B21" s="5" t="s">
        <v>13</v>
      </c>
      <c r="C21">
        <f t="shared" ca="1" si="6"/>
        <v>4.9177354971975848</v>
      </c>
      <c r="D21">
        <f t="shared" ca="1" si="1"/>
        <v>5.1765636812606157</v>
      </c>
      <c r="F21" s="5" t="s">
        <v>13</v>
      </c>
      <c r="G21">
        <f t="shared" ca="1" si="2"/>
        <v>5.5020281155273576</v>
      </c>
      <c r="H21">
        <f t="shared" ca="1" si="3"/>
        <v>5.7916085426603763</v>
      </c>
      <c r="K21" s="5" t="s">
        <v>13</v>
      </c>
      <c r="L21">
        <f t="shared" ca="1" si="4"/>
        <v>5.2683110681954481</v>
      </c>
      <c r="M21">
        <f t="shared" ca="1" si="5"/>
        <v>5.5455905981004721</v>
      </c>
    </row>
    <row r="22" spans="1:13">
      <c r="A22">
        <v>15</v>
      </c>
      <c r="B22" s="5" t="s">
        <v>14</v>
      </c>
      <c r="C22">
        <f t="shared" ca="1" si="6"/>
        <v>8.399873619090533</v>
      </c>
      <c r="D22">
        <f t="shared" ca="1" si="1"/>
        <v>8.8419722306216144</v>
      </c>
      <c r="F22" s="5" t="s">
        <v>14</v>
      </c>
      <c r="G22">
        <f t="shared" ca="1" si="2"/>
        <v>7.8252697696199416</v>
      </c>
      <c r="H22">
        <f t="shared" ca="1" si="3"/>
        <v>8.2371260732841503</v>
      </c>
      <c r="K22" s="5" t="s">
        <v>14</v>
      </c>
      <c r="L22">
        <f t="shared" ca="1" si="4"/>
        <v>8.0551113094081774</v>
      </c>
      <c r="M22">
        <f t="shared" ca="1" si="5"/>
        <v>8.4790645362191341</v>
      </c>
    </row>
    <row r="23" spans="1:13">
      <c r="A23">
        <v>16</v>
      </c>
      <c r="B23" s="5" t="s">
        <v>15</v>
      </c>
      <c r="C23">
        <f t="shared" ca="1" si="6"/>
        <v>1.4876282634467639</v>
      </c>
      <c r="D23">
        <f t="shared" ca="1" si="1"/>
        <v>1.5659244878386989</v>
      </c>
      <c r="F23" s="5" t="s">
        <v>15</v>
      </c>
      <c r="G23">
        <f t="shared" ca="1" si="2"/>
        <v>1.1749698298247819</v>
      </c>
      <c r="H23">
        <f t="shared" ca="1" si="3"/>
        <v>1.2368103471839811</v>
      </c>
      <c r="K23" s="5" t="s">
        <v>15</v>
      </c>
      <c r="L23">
        <f t="shared" ca="1" si="4"/>
        <v>1.3000332032735746</v>
      </c>
      <c r="M23">
        <f t="shared" ca="1" si="5"/>
        <v>1.3684560034458682</v>
      </c>
    </row>
    <row r="24" spans="1:13">
      <c r="A24">
        <v>17</v>
      </c>
      <c r="B24" s="5" t="s">
        <v>16</v>
      </c>
      <c r="C24">
        <f t="shared" ca="1" si="6"/>
        <v>1.1638814147979024</v>
      </c>
      <c r="D24">
        <f t="shared" ca="1" si="1"/>
        <v>1.2251383313662132</v>
      </c>
      <c r="F24" s="5" t="s">
        <v>16</v>
      </c>
      <c r="G24">
        <f t="shared" ca="1" si="2"/>
        <v>0.57674715901477791</v>
      </c>
      <c r="H24">
        <f t="shared" ca="1" si="3"/>
        <v>0.60710227264713468</v>
      </c>
      <c r="K24" s="5" t="s">
        <v>16</v>
      </c>
      <c r="L24">
        <f t="shared" ca="1" si="4"/>
        <v>0.81160086132802767</v>
      </c>
      <c r="M24">
        <f t="shared" ca="1" si="5"/>
        <v>0.85431669613476602</v>
      </c>
    </row>
    <row r="25" spans="1:13">
      <c r="A25">
        <v>18</v>
      </c>
      <c r="B25" s="2" t="s">
        <v>17</v>
      </c>
      <c r="C25">
        <f t="shared" ca="1" si="6"/>
        <v>0.13771587039571712</v>
      </c>
      <c r="D25">
        <f t="shared" ca="1" si="1"/>
        <v>0.14496407410075487</v>
      </c>
      <c r="F25" s="2" t="s">
        <v>17</v>
      </c>
      <c r="G25">
        <f t="shared" ca="1" si="2"/>
        <v>0</v>
      </c>
      <c r="H25">
        <f t="shared" ca="1" si="3"/>
        <v>0</v>
      </c>
      <c r="K25" s="2" t="s">
        <v>17</v>
      </c>
      <c r="L25">
        <f t="shared" ca="1" si="4"/>
        <v>5.5086348158286849E-2</v>
      </c>
      <c r="M25">
        <f t="shared" ca="1" si="5"/>
        <v>5.7985629640301947E-2</v>
      </c>
    </row>
    <row r="26" spans="1:13">
      <c r="B26" s="2"/>
      <c r="F26" s="2"/>
      <c r="K26" s="2"/>
    </row>
    <row r="27" spans="1:13">
      <c r="A27">
        <v>20</v>
      </c>
      <c r="B27" s="5" t="s">
        <v>19</v>
      </c>
      <c r="C27">
        <f t="shared" ref="C27:C34" ca="1" si="7">HLOOKUP($C$8,INDIRECT($F$3),A27,FALSE)</f>
        <v>137.69162249396581</v>
      </c>
      <c r="D27">
        <f t="shared" ca="1" si="1"/>
        <v>144.93854999364822</v>
      </c>
      <c r="F27" s="5" t="s">
        <v>19</v>
      </c>
      <c r="G27">
        <f t="shared" ca="1" si="2"/>
        <v>158.31180138458427</v>
      </c>
      <c r="H27">
        <f t="shared" ca="1" si="3"/>
        <v>166.64400145745714</v>
      </c>
      <c r="K27" s="5" t="s">
        <v>19</v>
      </c>
      <c r="L27">
        <f t="shared" ca="1" si="4"/>
        <v>150.06372982833688</v>
      </c>
      <c r="M27">
        <f t="shared" ca="1" si="5"/>
        <v>157.96182087193355</v>
      </c>
    </row>
    <row r="28" spans="1:13">
      <c r="A28">
        <v>21</v>
      </c>
      <c r="B28" s="5" t="s">
        <v>20</v>
      </c>
      <c r="C28">
        <f t="shared" ca="1" si="7"/>
        <v>9.8977040949785682</v>
      </c>
      <c r="D28">
        <f t="shared" ca="1" si="1"/>
        <v>10.418635889451124</v>
      </c>
      <c r="F28" s="5" t="s">
        <v>20</v>
      </c>
      <c r="G28">
        <f t="shared" ca="1" si="2"/>
        <v>2.3107077170398371</v>
      </c>
      <c r="H28">
        <f t="shared" ca="1" si="3"/>
        <v>2.432323912673513</v>
      </c>
      <c r="K28" s="5" t="s">
        <v>20</v>
      </c>
      <c r="L28">
        <f t="shared" ca="1" si="4"/>
        <v>5.3455062682153294</v>
      </c>
      <c r="M28">
        <f t="shared" ca="1" si="5"/>
        <v>5.6268487033845576</v>
      </c>
    </row>
    <row r="29" spans="1:13">
      <c r="A29">
        <v>22</v>
      </c>
      <c r="B29" s="5" t="s">
        <v>21</v>
      </c>
      <c r="C29">
        <f t="shared" ca="1" si="7"/>
        <v>24.731731775113783</v>
      </c>
      <c r="D29">
        <f t="shared" ca="1" si="1"/>
        <v>26.033401868540825</v>
      </c>
      <c r="F29" s="5" t="s">
        <v>21</v>
      </c>
      <c r="G29">
        <f t="shared" ca="1" si="2"/>
        <v>26.123037589132583</v>
      </c>
      <c r="H29">
        <f t="shared" ca="1" si="3"/>
        <v>27.497934304350089</v>
      </c>
      <c r="K29" s="5" t="s">
        <v>21</v>
      </c>
      <c r="L29">
        <f t="shared" ca="1" si="4"/>
        <v>25.566515263525062</v>
      </c>
      <c r="M29">
        <f t="shared" ca="1" si="5"/>
        <v>26.912121330026384</v>
      </c>
    </row>
    <row r="30" spans="1:13">
      <c r="A30">
        <v>23</v>
      </c>
      <c r="B30" s="5" t="s">
        <v>22</v>
      </c>
      <c r="C30">
        <f t="shared" ca="1" si="7"/>
        <v>38.480015962520547</v>
      </c>
      <c r="D30">
        <f t="shared" ca="1" si="1"/>
        <v>40.505279960547945</v>
      </c>
      <c r="F30" s="5" t="s">
        <v>22</v>
      </c>
      <c r="G30">
        <f t="shared" ca="1" si="2"/>
        <v>23.152472591374341</v>
      </c>
      <c r="H30">
        <f t="shared" ca="1" si="3"/>
        <v>24.371023780394044</v>
      </c>
      <c r="K30" s="5" t="s">
        <v>22</v>
      </c>
      <c r="L30">
        <f t="shared" ca="1" si="4"/>
        <v>29.283489939832826</v>
      </c>
      <c r="M30">
        <f t="shared" ca="1" si="5"/>
        <v>30.824726252455608</v>
      </c>
    </row>
    <row r="31" spans="1:13">
      <c r="A31">
        <v>24</v>
      </c>
      <c r="B31" s="5" t="s">
        <v>23</v>
      </c>
      <c r="C31">
        <f t="shared" ca="1" si="7"/>
        <v>45.485007509268208</v>
      </c>
      <c r="D31">
        <f t="shared" ca="1" si="1"/>
        <v>47.878955272913906</v>
      </c>
      <c r="F31" s="5" t="s">
        <v>23</v>
      </c>
      <c r="G31">
        <f t="shared" ca="1" si="2"/>
        <v>41.021116357765216</v>
      </c>
      <c r="H31">
        <f t="shared" ca="1" si="3"/>
        <v>43.18012248185812</v>
      </c>
      <c r="K31" s="5" t="s">
        <v>23</v>
      </c>
      <c r="L31">
        <f t="shared" ca="1" si="4"/>
        <v>42.806672818366408</v>
      </c>
      <c r="M31">
        <f t="shared" ca="1" si="5"/>
        <v>45.059655598280429</v>
      </c>
    </row>
    <row r="32" spans="1:13">
      <c r="A32">
        <v>25</v>
      </c>
      <c r="B32" s="5" t="s">
        <v>24</v>
      </c>
      <c r="C32">
        <f t="shared" ca="1" si="7"/>
        <v>0.21286569207194533</v>
      </c>
      <c r="D32">
        <f t="shared" ca="1" si="1"/>
        <v>0.22406914954941615</v>
      </c>
      <c r="F32" s="5" t="s">
        <v>24</v>
      </c>
      <c r="G32">
        <f t="shared" ca="1" si="2"/>
        <v>0</v>
      </c>
      <c r="H32">
        <f t="shared" ca="1" si="3"/>
        <v>0</v>
      </c>
      <c r="K32" s="5" t="s">
        <v>24</v>
      </c>
      <c r="L32">
        <f t="shared" ca="1" si="4"/>
        <v>8.5146276828778136E-2</v>
      </c>
      <c r="M32">
        <f t="shared" ca="1" si="5"/>
        <v>8.9627659819766461E-2</v>
      </c>
    </row>
    <row r="33" spans="1:13">
      <c r="A33">
        <v>26</v>
      </c>
      <c r="B33" s="5" t="s">
        <v>25</v>
      </c>
      <c r="C33">
        <f t="shared" ca="1" si="7"/>
        <v>0</v>
      </c>
      <c r="D33">
        <f t="shared" ca="1" si="1"/>
        <v>0</v>
      </c>
      <c r="F33" s="5" t="s">
        <v>25</v>
      </c>
      <c r="G33">
        <f t="shared" ca="1" si="2"/>
        <v>0</v>
      </c>
      <c r="H33">
        <f t="shared" ca="1" si="3"/>
        <v>0</v>
      </c>
      <c r="K33" s="5" t="s">
        <v>25</v>
      </c>
      <c r="L33">
        <f t="shared" ca="1" si="4"/>
        <v>0</v>
      </c>
      <c r="M33">
        <f t="shared" ca="1" si="5"/>
        <v>0</v>
      </c>
    </row>
    <row r="34" spans="1:13">
      <c r="A34">
        <v>27</v>
      </c>
      <c r="B34" s="2" t="s">
        <v>26</v>
      </c>
      <c r="C34">
        <f t="shared" ca="1" si="7"/>
        <v>0.79232287757798836</v>
      </c>
      <c r="D34">
        <f t="shared" ca="1" si="1"/>
        <v>0.83402408166104047</v>
      </c>
      <c r="F34" s="2" t="s">
        <v>26</v>
      </c>
      <c r="G34">
        <f t="shared" ca="1" si="2"/>
        <v>0</v>
      </c>
      <c r="H34">
        <f t="shared" ca="1" si="3"/>
        <v>0</v>
      </c>
      <c r="K34" s="2" t="s">
        <v>26</v>
      </c>
      <c r="L34">
        <f t="shared" ca="1" si="4"/>
        <v>0.31692915103119534</v>
      </c>
      <c r="M34">
        <f t="shared" ca="1" si="5"/>
        <v>0.33360963266441618</v>
      </c>
    </row>
  </sheetData>
  <sheetProtection algorithmName="SHA-512" hashValue="kOXi3hCnstD/qHUeW290X5RGCVq2jGisJwHWOKHlCardShsLDIsj8m8hTOL4DneVfl35+HDYXgoq+veAgtwjsg==" saltValue="nw9/LxISsYyktlSIeerEjw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B2:H18"/>
  <sheetViews>
    <sheetView workbookViewId="0">
      <selection activeCell="F5" sqref="F5:F6"/>
    </sheetView>
  </sheetViews>
  <sheetFormatPr defaultColWidth="9.1640625" defaultRowHeight="14.4"/>
  <cols>
    <col min="1" max="5" width="9.1640625" style="84"/>
    <col min="6" max="6" width="23.5546875" style="84" customWidth="1"/>
    <col min="7" max="7" width="14" style="84" customWidth="1"/>
    <col min="8" max="16384" width="9.1640625" style="84"/>
  </cols>
  <sheetData>
    <row r="2" spans="2:8">
      <c r="B2" s="85" t="s">
        <v>83</v>
      </c>
      <c r="D2" s="85" t="s">
        <v>82</v>
      </c>
      <c r="F2" s="85" t="s">
        <v>81</v>
      </c>
      <c r="G2" s="85" t="s">
        <v>99</v>
      </c>
      <c r="H2" s="85" t="s">
        <v>100</v>
      </c>
    </row>
    <row r="3" spans="2:8">
      <c r="B3" s="84">
        <v>2004</v>
      </c>
      <c r="D3" s="84" t="s">
        <v>30</v>
      </c>
      <c r="F3" s="84" t="s">
        <v>80</v>
      </c>
      <c r="G3" s="96" t="s">
        <v>108</v>
      </c>
      <c r="H3" s="96" t="s">
        <v>109</v>
      </c>
    </row>
    <row r="4" spans="2:8">
      <c r="B4" s="84">
        <v>2005</v>
      </c>
      <c r="D4" s="84" t="s">
        <v>79</v>
      </c>
      <c r="F4" s="84" t="s">
        <v>78</v>
      </c>
      <c r="G4" s="96" t="s">
        <v>110</v>
      </c>
      <c r="H4" s="96" t="s">
        <v>111</v>
      </c>
    </row>
    <row r="5" spans="2:8">
      <c r="B5" s="84">
        <v>2006</v>
      </c>
      <c r="D5" s="84" t="s">
        <v>77</v>
      </c>
      <c r="F5" s="84" t="s">
        <v>76</v>
      </c>
      <c r="G5" s="96" t="s">
        <v>112</v>
      </c>
      <c r="H5" s="96" t="s">
        <v>113</v>
      </c>
    </row>
    <row r="6" spans="2:8">
      <c r="B6" s="84">
        <v>2007</v>
      </c>
      <c r="F6" s="84" t="s">
        <v>35</v>
      </c>
      <c r="G6" s="96" t="s">
        <v>114</v>
      </c>
      <c r="H6" s="96" t="s">
        <v>115</v>
      </c>
    </row>
    <row r="7" spans="2:8">
      <c r="B7" s="84">
        <v>2008</v>
      </c>
    </row>
    <row r="8" spans="2:8">
      <c r="B8" s="84">
        <v>2009</v>
      </c>
    </row>
    <row r="9" spans="2:8">
      <c r="B9" s="84">
        <v>2010</v>
      </c>
    </row>
    <row r="10" spans="2:8">
      <c r="B10" s="84">
        <v>2011</v>
      </c>
    </row>
    <row r="11" spans="2:8">
      <c r="B11" s="84">
        <v>2012</v>
      </c>
    </row>
    <row r="12" spans="2:8">
      <c r="B12" s="84">
        <v>2013</v>
      </c>
    </row>
    <row r="13" spans="2:8">
      <c r="B13" s="84">
        <v>2014</v>
      </c>
    </row>
    <row r="14" spans="2:8">
      <c r="B14" s="84">
        <v>2015</v>
      </c>
    </row>
    <row r="15" spans="2:8">
      <c r="B15" s="84">
        <v>2016</v>
      </c>
    </row>
    <row r="16" spans="2:8">
      <c r="B16" s="84">
        <v>2017</v>
      </c>
    </row>
    <row r="17" spans="2:2">
      <c r="B17" s="84">
        <v>2018</v>
      </c>
    </row>
    <row r="18" spans="2:2">
      <c r="B18" s="84">
        <v>2019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B1:K33"/>
  <sheetViews>
    <sheetView workbookViewId="0">
      <selection activeCell="C33" sqref="C33"/>
    </sheetView>
  </sheetViews>
  <sheetFormatPr defaultRowHeight="12.3"/>
  <cols>
    <col min="2" max="2" width="26.5546875" bestFit="1" customWidth="1"/>
    <col min="4" max="4" width="22.1640625" customWidth="1"/>
    <col min="7" max="7" width="37.83203125" customWidth="1"/>
    <col min="8" max="8" width="12.83203125" customWidth="1"/>
    <col min="9" max="9" width="2.83203125" customWidth="1"/>
    <col min="10" max="10" width="13.71875" customWidth="1"/>
  </cols>
  <sheetData>
    <row r="1" spans="2:11">
      <c r="F1" s="104"/>
      <c r="G1" s="104"/>
      <c r="H1" s="104"/>
      <c r="I1" s="104"/>
      <c r="J1" s="104"/>
      <c r="K1" s="104"/>
    </row>
    <row r="2" spans="2:11" ht="15.3" thickBot="1">
      <c r="F2" s="104"/>
      <c r="G2" s="105" t="str">
        <f>D4</f>
        <v>125%-metoden</v>
      </c>
      <c r="H2" s="104"/>
      <c r="I2" s="104"/>
      <c r="J2" s="104"/>
      <c r="K2" s="104"/>
    </row>
    <row r="3" spans="2:11" ht="40.5" customHeight="1" thickBot="1">
      <c r="F3" s="104"/>
      <c r="G3" s="106" t="str">
        <f>"Miljødeklaration for el 
leveret til forbrug inkl. transmissionstab og inkl. dist tab på "&amp;D10*100&amp;"%"</f>
        <v>Miljødeklaration for el 
leveret til forbrug inkl. transmissionstab og inkl. dist tab på 5%</v>
      </c>
      <c r="H3" s="216" t="str">
        <f>D8</f>
        <v>Danmark</v>
      </c>
      <c r="I3" s="216"/>
      <c r="J3" s="216"/>
      <c r="K3" s="104"/>
    </row>
    <row r="4" spans="2:11" ht="12.6" thickBot="1">
      <c r="B4" s="87" t="s">
        <v>126</v>
      </c>
      <c r="C4" s="88"/>
      <c r="D4" s="99" t="s">
        <v>80</v>
      </c>
      <c r="E4" s="89"/>
      <c r="F4" s="104"/>
      <c r="G4" s="104"/>
      <c r="H4" s="215">
        <f>D6</f>
        <v>2008</v>
      </c>
      <c r="I4" s="215"/>
      <c r="J4" s="215"/>
      <c r="K4" s="104"/>
    </row>
    <row r="5" spans="2:11" ht="12.6" thickBot="1">
      <c r="B5" s="90"/>
      <c r="C5" s="14"/>
      <c r="D5" s="14"/>
      <c r="E5" s="91"/>
      <c r="F5" s="104"/>
      <c r="G5" s="107" t="s">
        <v>84</v>
      </c>
      <c r="H5" s="107" t="s">
        <v>92</v>
      </c>
      <c r="I5" s="107"/>
      <c r="J5" s="107" t="s">
        <v>117</v>
      </c>
      <c r="K5" s="104"/>
    </row>
    <row r="6" spans="2:11" ht="14.7">
      <c r="B6" s="90" t="s">
        <v>85</v>
      </c>
      <c r="C6" s="14"/>
      <c r="D6" s="100">
        <v>2008</v>
      </c>
      <c r="E6" s="91"/>
      <c r="F6" s="104"/>
      <c r="G6" s="108" t="s">
        <v>1</v>
      </c>
      <c r="H6" s="109">
        <f ca="1">IF($D$8="Danmark",Beregning!M9,IF(Beregner!$D$8="Østdanmark",Beregning!D9,Beregning!H9))</f>
        <v>464.22949128436551</v>
      </c>
      <c r="I6" s="104"/>
      <c r="J6" s="109">
        <f ca="1">$D$12*H6/1000</f>
        <v>1856.917965137462</v>
      </c>
      <c r="K6" s="104"/>
    </row>
    <row r="7" spans="2:11" ht="14.7">
      <c r="B7" s="90"/>
      <c r="C7" s="14"/>
      <c r="D7" s="14"/>
      <c r="E7" s="91"/>
      <c r="F7" s="104"/>
      <c r="G7" s="108" t="s">
        <v>2</v>
      </c>
      <c r="H7" s="110">
        <f ca="1">IF($D$8="Danmark",Beregning!M10,IF(Beregner!$D$8="Østdanmark",Beregning!D10,Beregning!H10))</f>
        <v>0.21136818728505494</v>
      </c>
      <c r="I7" s="104"/>
      <c r="J7" s="111">
        <f t="shared" ref="J7:J22" ca="1" si="0">$D$12*H7/1000</f>
        <v>0.84547274914021975</v>
      </c>
      <c r="K7" s="104"/>
    </row>
    <row r="8" spans="2:11" ht="14.7">
      <c r="B8" s="90" t="s">
        <v>86</v>
      </c>
      <c r="C8" s="14"/>
      <c r="D8" s="101" t="s">
        <v>30</v>
      </c>
      <c r="E8" s="91"/>
      <c r="F8" s="104"/>
      <c r="G8" s="108" t="s">
        <v>3</v>
      </c>
      <c r="H8" s="112">
        <f ca="1">IF($D$8="Danmark",Beregning!M11,IF(Beregner!$D$8="Østdanmark",Beregning!D11,Beregning!H11))</f>
        <v>7.2307559043634411E-3</v>
      </c>
      <c r="I8" s="104"/>
      <c r="J8" s="113">
        <f t="shared" ca="1" si="0"/>
        <v>2.8923023617453764E-2</v>
      </c>
      <c r="K8" s="104"/>
    </row>
    <row r="9" spans="2:11" ht="14.7">
      <c r="B9" s="90"/>
      <c r="C9" s="14"/>
      <c r="D9" s="14"/>
      <c r="E9" s="91"/>
      <c r="F9" s="104"/>
      <c r="G9" s="108" t="s">
        <v>4</v>
      </c>
      <c r="H9" s="109">
        <f ca="1">IF($D$8="Danmark",Beregning!M12,IF(Beregner!$D$8="Østdanmark",Beregning!D12,Beregning!H12))</f>
        <v>471.16253508622441</v>
      </c>
      <c r="I9" s="104"/>
      <c r="J9" s="109">
        <f t="shared" ca="1" si="0"/>
        <v>1884.6501403448979</v>
      </c>
      <c r="K9" s="104"/>
    </row>
    <row r="10" spans="2:11" ht="14.7">
      <c r="B10" s="90" t="s">
        <v>87</v>
      </c>
      <c r="C10" s="14"/>
      <c r="D10" s="102">
        <v>0.05</v>
      </c>
      <c r="E10" s="91"/>
      <c r="F10" s="104"/>
      <c r="G10" s="108" t="s">
        <v>5</v>
      </c>
      <c r="H10" s="110">
        <f ca="1">IF($D$8="Danmark",Beregning!M13,IF(Beregner!$D$8="Østdanmark",Beregning!D13,Beregning!H13))</f>
        <v>0.13012772396363223</v>
      </c>
      <c r="I10" s="104"/>
      <c r="J10" s="111">
        <f t="shared" ca="1" si="0"/>
        <v>0.52051089585452892</v>
      </c>
      <c r="K10" s="104"/>
    </row>
    <row r="11" spans="2:11" ht="14.7">
      <c r="B11" s="90"/>
      <c r="C11" s="14"/>
      <c r="D11" s="14"/>
      <c r="E11" s="91"/>
      <c r="F11" s="104"/>
      <c r="G11" s="108" t="s">
        <v>6</v>
      </c>
      <c r="H11" s="110">
        <f ca="1">IF($D$8="Danmark",Beregning!M14,IF(Beregner!$D$8="Østdanmark",Beregning!D14,Beregning!H14))</f>
        <v>0.49371642151148804</v>
      </c>
      <c r="I11" s="104"/>
      <c r="J11" s="111">
        <f t="shared" ca="1" si="0"/>
        <v>1.9748656860459521</v>
      </c>
      <c r="K11" s="104"/>
    </row>
    <row r="12" spans="2:11" ht="12.6" thickBot="1">
      <c r="B12" s="92" t="s">
        <v>88</v>
      </c>
      <c r="C12" s="93"/>
      <c r="D12" s="103">
        <v>4000</v>
      </c>
      <c r="E12" s="94" t="s">
        <v>89</v>
      </c>
      <c r="F12" s="104"/>
      <c r="G12" s="108" t="s">
        <v>7</v>
      </c>
      <c r="H12" s="110">
        <f ca="1">IF($D$8="Danmark",Beregning!M15,IF(Beregner!$D$8="Østdanmark",Beregning!D15,Beregning!H15))</f>
        <v>0.15134879519057873</v>
      </c>
      <c r="I12" s="104"/>
      <c r="J12" s="111">
        <f t="shared" ca="1" si="0"/>
        <v>0.60539518076231491</v>
      </c>
      <c r="K12" s="104"/>
    </row>
    <row r="13" spans="2:11">
      <c r="F13" s="104"/>
      <c r="G13" s="108" t="s">
        <v>8</v>
      </c>
      <c r="H13" s="110">
        <f ca="1">IF($D$8="Danmark",Beregning!M16,IF(Beregner!$D$8="Østdanmark",Beregning!D16,Beregning!H16))</f>
        <v>5.2988757477777593E-2</v>
      </c>
      <c r="I13" s="104"/>
      <c r="J13" s="111">
        <f t="shared" ca="1" si="0"/>
        <v>0.21195502991111037</v>
      </c>
      <c r="K13" s="104"/>
    </row>
    <row r="14" spans="2:11" ht="12.6" thickBot="1">
      <c r="B14" s="217" t="str">
        <f>IF(AND(D6&gt;2009,OR(D8="Østdanmark",D8="Vestdanmark")),"Fra og med 2010 er der kun én deklaration for hele Danmark, det giver således ingen forskel at specificere om man er i Øst- eller Vestdanmark for det valgte år","")</f>
        <v/>
      </c>
      <c r="C14" s="217"/>
      <c r="D14" s="217"/>
      <c r="E14" s="217"/>
      <c r="F14" s="104"/>
      <c r="G14" s="108" t="s">
        <v>9</v>
      </c>
      <c r="H14" s="110">
        <f ca="1">IF($D$8="Danmark",Beregning!M17,IF(Beregner!$D$8="Østdanmark",Beregning!D17,Beregning!H17))</f>
        <v>1.6626009397255205E-2</v>
      </c>
      <c r="I14" s="104"/>
      <c r="J14" s="111">
        <f t="shared" ca="1" si="0"/>
        <v>6.650403758902082E-2</v>
      </c>
      <c r="K14" s="104"/>
    </row>
    <row r="15" spans="2:11" ht="12.6" thickBot="1">
      <c r="B15" s="217"/>
      <c r="C15" s="217"/>
      <c r="D15" s="217"/>
      <c r="E15" s="217"/>
      <c r="F15" s="104"/>
      <c r="G15" s="107" t="s">
        <v>90</v>
      </c>
      <c r="H15" s="107" t="s">
        <v>92</v>
      </c>
      <c r="I15" s="107"/>
      <c r="J15" s="107" t="s">
        <v>117</v>
      </c>
      <c r="K15" s="104"/>
    </row>
    <row r="16" spans="2:11">
      <c r="B16" s="218" t="str">
        <f>IF(AND(D6=2004,OR(D4="Energiindholdsmetoden",D4="Energikvalitetsmetoden")),"For året 2004 findes kun data for 125%- og 200%-metoden","")</f>
        <v/>
      </c>
      <c r="C16" s="218"/>
      <c r="D16" s="218"/>
      <c r="E16" s="218"/>
      <c r="F16" s="104"/>
      <c r="G16" s="114" t="s">
        <v>11</v>
      </c>
      <c r="H16" s="115">
        <f ca="1">IF($D$8="Danmark",Beregning!M19,IF(Beregner!$D$8="Østdanmark",Beregning!D19,Beregning!H19))</f>
        <v>18.479962908812041</v>
      </c>
      <c r="I16" s="104"/>
      <c r="J16" s="116">
        <f t="shared" ca="1" si="0"/>
        <v>73.919851635248165</v>
      </c>
      <c r="K16" s="104"/>
    </row>
    <row r="17" spans="2:11">
      <c r="B17" s="218"/>
      <c r="C17" s="218"/>
      <c r="D17" s="218"/>
      <c r="E17" s="218"/>
      <c r="F17" s="104"/>
      <c r="G17" s="114" t="s">
        <v>12</v>
      </c>
      <c r="H17" s="115">
        <f ca="1">IF($D$8="Danmark",Beregning!M20,IF(Beregner!$D$8="Østdanmark",Beregning!D20,Beregning!H20))</f>
        <v>1.9790849393167427</v>
      </c>
      <c r="I17" s="104"/>
      <c r="J17" s="116">
        <f t="shared" ca="1" si="0"/>
        <v>7.9163397572669707</v>
      </c>
      <c r="K17" s="104"/>
    </row>
    <row r="18" spans="2:11">
      <c r="F18" s="104"/>
      <c r="G18" s="114" t="s">
        <v>13</v>
      </c>
      <c r="H18" s="115">
        <f ca="1">IF($D$8="Danmark",Beregning!M21,IF(Beregner!$D$8="Østdanmark",Beregning!D21,Beregning!H21))</f>
        <v>5.5455905981004721</v>
      </c>
      <c r="I18" s="104"/>
      <c r="J18" s="116">
        <f t="shared" ca="1" si="0"/>
        <v>22.182362392401888</v>
      </c>
      <c r="K18" s="104"/>
    </row>
    <row r="19" spans="2:11">
      <c r="B19" t="s">
        <v>131</v>
      </c>
      <c r="F19" s="104"/>
      <c r="G19" s="114" t="s">
        <v>14</v>
      </c>
      <c r="H19" s="115">
        <f ca="1">IF($D$8="Danmark",Beregning!M22,IF(Beregner!$D$8="Østdanmark",Beregning!D22,Beregning!H22))</f>
        <v>8.4790645362191341</v>
      </c>
      <c r="I19" s="104"/>
      <c r="J19" s="116">
        <f t="shared" ca="1" si="0"/>
        <v>33.916258144876537</v>
      </c>
      <c r="K19" s="104"/>
    </row>
    <row r="20" spans="2:11">
      <c r="B20" t="s">
        <v>132</v>
      </c>
      <c r="D20" s="98" t="s">
        <v>138</v>
      </c>
      <c r="F20" s="104"/>
      <c r="G20" s="114" t="s">
        <v>15</v>
      </c>
      <c r="H20" s="115">
        <f ca="1">IF($D$8="Danmark",Beregning!M23,IF(Beregner!$D$8="Østdanmark",Beregning!D23,Beregning!H23))</f>
        <v>1.3684560034458682</v>
      </c>
      <c r="I20" s="104"/>
      <c r="J20" s="116">
        <f t="shared" ca="1" si="0"/>
        <v>5.4738240137834726</v>
      </c>
      <c r="K20" s="104"/>
    </row>
    <row r="21" spans="2:11">
      <c r="F21" s="104"/>
      <c r="G21" s="114" t="s">
        <v>16</v>
      </c>
      <c r="H21" s="115">
        <f ca="1">IF($D$8="Danmark",Beregning!M24,IF(Beregner!$D$8="Østdanmark",Beregning!D24,Beregning!H24))</f>
        <v>0.85431669613476602</v>
      </c>
      <c r="I21" s="104"/>
      <c r="J21" s="116">
        <f t="shared" ca="1" si="0"/>
        <v>3.4172667845390641</v>
      </c>
      <c r="K21" s="104"/>
    </row>
    <row r="22" spans="2:11" ht="12.6" thickBot="1">
      <c r="F22" s="104"/>
      <c r="G22" s="108" t="s">
        <v>17</v>
      </c>
      <c r="H22" s="110">
        <f ca="1">IF($D$8="Danmark",Beregning!M25,IF(Beregner!$D$8="Østdanmark",Beregning!D25,Beregning!H25))</f>
        <v>5.7985629640301947E-2</v>
      </c>
      <c r="I22" s="104"/>
      <c r="J22" s="116">
        <f t="shared" ca="1" si="0"/>
        <v>0.23194251856120779</v>
      </c>
      <c r="K22" s="104"/>
    </row>
    <row r="23" spans="2:11" ht="12.6" thickBot="1">
      <c r="F23" s="104"/>
      <c r="G23" s="107" t="s">
        <v>91</v>
      </c>
      <c r="H23" s="107" t="s">
        <v>92</v>
      </c>
      <c r="I23" s="107"/>
      <c r="J23" s="107" t="s">
        <v>117</v>
      </c>
      <c r="K23" s="104"/>
    </row>
    <row r="24" spans="2:11">
      <c r="F24" s="104"/>
      <c r="G24" s="114" t="s">
        <v>19</v>
      </c>
      <c r="H24" s="117">
        <f ca="1">IF(D$6&gt;2017,"N.A.",IF($D$8="Danmark",Beregning!M27,IF(Beregner!$D$8="Østdanmark",Beregning!D27,Beregning!H27)))</f>
        <v>157.96182087193355</v>
      </c>
      <c r="I24" s="104"/>
      <c r="J24" s="109">
        <f ca="1">IF($D$6&gt;2017,"N.A.",$D$12*H24/1000)</f>
        <v>631.84728348773422</v>
      </c>
      <c r="K24" s="104"/>
    </row>
    <row r="25" spans="2:11">
      <c r="F25" s="104"/>
      <c r="G25" s="114" t="s">
        <v>20</v>
      </c>
      <c r="H25" s="117">
        <f ca="1">IF(D$6&gt;2017,"N.A.",IF($D$8="Danmark",Beregning!M28,IF(Beregner!$D$8="Østdanmark",Beregning!D28,Beregning!H28)))</f>
        <v>5.6268487033845576</v>
      </c>
      <c r="I25" s="104"/>
      <c r="J25" s="109">
        <f t="shared" ref="J25:J29" ca="1" si="1">IF($D$6&gt;2017,"N.A.",$D$12*H25/1000)</f>
        <v>22.50739481353823</v>
      </c>
      <c r="K25" s="104"/>
    </row>
    <row r="26" spans="2:11">
      <c r="F26" s="104"/>
      <c r="G26" s="114" t="s">
        <v>21</v>
      </c>
      <c r="H26" s="117">
        <f ca="1">IF(D$6&gt;2017,"N.A.",IF($D$8="Danmark",Beregning!M29,IF(Beregner!$D$8="Østdanmark",Beregning!D29,Beregning!H29)))</f>
        <v>26.912121330026384</v>
      </c>
      <c r="I26" s="104"/>
      <c r="J26" s="109">
        <f t="shared" ca="1" si="1"/>
        <v>107.64848532010554</v>
      </c>
      <c r="K26" s="104"/>
    </row>
    <row r="27" spans="2:11">
      <c r="F27" s="104"/>
      <c r="G27" s="114" t="s">
        <v>22</v>
      </c>
      <c r="H27" s="117">
        <f ca="1">IF(D$6&gt;2017,"N.A.",IF($D$8="Danmark",Beregning!M30,IF(Beregner!$D$8="Østdanmark",Beregning!D30,Beregning!H30)))</f>
        <v>30.824726252455608</v>
      </c>
      <c r="I27" s="104"/>
      <c r="J27" s="109">
        <f t="shared" ca="1" si="1"/>
        <v>123.29890500982243</v>
      </c>
      <c r="K27" s="104"/>
    </row>
    <row r="28" spans="2:11">
      <c r="F28" s="104"/>
      <c r="G28" s="114" t="s">
        <v>23</v>
      </c>
      <c r="H28" s="117">
        <f ca="1">IF(D$6&gt;2017,"N.A.",IF($D$8="Danmark",Beregning!M31,IF(Beregner!$D$8="Østdanmark",Beregning!D31,Beregning!H31)))</f>
        <v>45.059655598280429</v>
      </c>
      <c r="I28" s="104"/>
      <c r="J28" s="109">
        <f t="shared" ca="1" si="1"/>
        <v>180.23862239312172</v>
      </c>
      <c r="K28" s="104"/>
    </row>
    <row r="29" spans="2:11">
      <c r="F29" s="104"/>
      <c r="G29" s="114" t="s">
        <v>123</v>
      </c>
      <c r="H29" s="117">
        <f ca="1">IF(D$6&gt;2017,"N.A.",IF($D$8="Danmark",Beregning!M32,IF(Beregner!$D$8="Østdanmark",Beregning!D32,Beregning!H32)))</f>
        <v>8.9627659819766461E-2</v>
      </c>
      <c r="I29" s="104"/>
      <c r="J29" s="109">
        <f t="shared" ca="1" si="1"/>
        <v>0.35851063927906585</v>
      </c>
      <c r="K29" s="118"/>
    </row>
    <row r="30" spans="2:11">
      <c r="F30" s="104"/>
      <c r="G30" s="114" t="s">
        <v>25</v>
      </c>
      <c r="H30" s="117">
        <f ca="1">IF(D$6&gt;2017,"N.A.",IF($D$8="Danmark",Beregning!M33,IF(Beregner!$D$8="Østdanmark",Beregning!D33,Beregning!H33)))</f>
        <v>0</v>
      </c>
      <c r="I30" s="104"/>
      <c r="J30" s="109">
        <f ca="1">IF($D$6&gt;2017,"N.A.",$D$12*H30/1000)</f>
        <v>0</v>
      </c>
      <c r="K30" s="104"/>
    </row>
    <row r="31" spans="2:11" ht="12.6" thickBot="1">
      <c r="F31" s="104"/>
      <c r="G31" s="119" t="s">
        <v>26</v>
      </c>
      <c r="H31" s="120">
        <f ca="1">IF(D$6&gt;2017,"N.A.",IF($D$8="Danmark",Beregning!M34,IF(Beregner!$D$8="Østdanmark",Beregning!D34,Beregning!H34)))</f>
        <v>0.33360963266441618</v>
      </c>
      <c r="I31" s="119"/>
      <c r="J31" s="120">
        <f ca="1">IF($D$6&gt;2017,"N.A.",$D$12*H31/1000)</f>
        <v>1.3344385306576647</v>
      </c>
      <c r="K31" s="104"/>
    </row>
    <row r="32" spans="2:11">
      <c r="F32" s="104"/>
      <c r="G32" s="121"/>
      <c r="H32" s="104"/>
      <c r="I32" s="104"/>
      <c r="J32" s="104"/>
      <c r="K32" s="104"/>
    </row>
    <row r="33" spans="7:7">
      <c r="G33" s="140">
        <f>IF(D6&gt;2017,"Fra og med 2018 indsamles brændsler kun som energi, ikke vægt eller rumfang",)</f>
        <v>0</v>
      </c>
    </row>
  </sheetData>
  <sheetProtection algorithmName="SHA-512" hashValue="rOtkjez2c0477vuht9daA7FgwcI0zWFavZmlGAZilWyQKI1Ffl2SITN0tFzB7D2i/SEjbV7bfN/GTBxKcQAoOw==" saltValue="6AJmOMnDYkhpQwb1ROMeqQ==" spinCount="100000" sheet="1" objects="1" scenarios="1"/>
  <mergeCells count="4">
    <mergeCell ref="H4:J4"/>
    <mergeCell ref="H3:J3"/>
    <mergeCell ref="B14:E15"/>
    <mergeCell ref="B16:E17"/>
  </mergeCells>
  <conditionalFormatting sqref="G33">
    <cfRule type="cellIs" dxfId="0" priority="1" operator="equal">
      <formula>0</formula>
    </cfRule>
  </conditionalFormatting>
  <dataValidations count="3">
    <dataValidation type="list" allowBlank="1" showInputMessage="1" showErrorMessage="1" sqref="D8" xr:uid="{00000000-0002-0000-0100-000000000000}">
      <formula1>Område</formula1>
    </dataValidation>
    <dataValidation type="list" allowBlank="1" showInputMessage="1" showErrorMessage="1" sqref="D6" xr:uid="{00000000-0002-0000-0100-000001000000}">
      <formula1>År</formula1>
    </dataValidation>
    <dataValidation type="list" allowBlank="1" showInputMessage="1" showErrorMessage="1" sqref="D4" xr:uid="{00000000-0002-0000-0100-000002000000}">
      <formula1>Opgørelsesmetode</formula1>
    </dataValidation>
  </dataValidations>
  <hyperlinks>
    <hyperlink ref="D20" r:id="rId1" xr:uid="{00000000-0004-0000-0100-000000000000}"/>
  </hyperlinks>
  <pageMargins left="0.7" right="0.7" top="0.75" bottom="0.75" header="0.3" footer="0.3"/>
  <pageSetup paperSize="9" orientation="portrait" verticalDpi="0"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B1:N55"/>
  <sheetViews>
    <sheetView workbookViewId="0">
      <selection activeCell="I14" sqref="I14"/>
    </sheetView>
  </sheetViews>
  <sheetFormatPr defaultRowHeight="12.3"/>
  <cols>
    <col min="1" max="1" width="2" customWidth="1"/>
  </cols>
  <sheetData>
    <row r="1" spans="2:14" ht="10" customHeight="1"/>
    <row r="2" spans="2:14" ht="15">
      <c r="B2" s="51" t="s">
        <v>41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4" spans="2:14">
      <c r="B4" t="s">
        <v>50</v>
      </c>
    </row>
    <row r="6" spans="2:14" ht="14.1">
      <c r="B6" s="73" t="s">
        <v>118</v>
      </c>
    </row>
    <row r="7" spans="2:14">
      <c r="B7" s="72" t="s">
        <v>119</v>
      </c>
    </row>
    <row r="8" spans="2:14">
      <c r="B8" s="72" t="s">
        <v>120</v>
      </c>
    </row>
    <row r="10" spans="2:14">
      <c r="B10" s="72" t="s">
        <v>124</v>
      </c>
    </row>
    <row r="11" spans="2:14">
      <c r="B11" t="s">
        <v>125</v>
      </c>
    </row>
    <row r="13" spans="2:14">
      <c r="B13" s="72" t="s">
        <v>121</v>
      </c>
    </row>
    <row r="14" spans="2:14">
      <c r="B14" s="72" t="s">
        <v>122</v>
      </c>
    </row>
    <row r="15" spans="2:14">
      <c r="H15" s="72"/>
    </row>
    <row r="16" spans="2:14" ht="14.1">
      <c r="B16" s="73" t="s">
        <v>38</v>
      </c>
    </row>
    <row r="17" spans="2:12">
      <c r="B17" s="72" t="s">
        <v>127</v>
      </c>
    </row>
    <row r="18" spans="2:12">
      <c r="B18" s="72" t="s">
        <v>128</v>
      </c>
    </row>
    <row r="19" spans="2:12">
      <c r="B19" s="72" t="s">
        <v>129</v>
      </c>
      <c r="L19" s="98" t="s">
        <v>130</v>
      </c>
    </row>
    <row r="20" spans="2:12">
      <c r="B20" s="72"/>
    </row>
    <row r="21" spans="2:12">
      <c r="B21" s="72" t="s">
        <v>46</v>
      </c>
    </row>
    <row r="22" spans="2:12">
      <c r="B22" t="s">
        <v>47</v>
      </c>
    </row>
    <row r="24" spans="2:12">
      <c r="B24" s="72" t="s">
        <v>37</v>
      </c>
    </row>
    <row r="25" spans="2:12">
      <c r="B25" s="72" t="s">
        <v>48</v>
      </c>
    </row>
    <row r="26" spans="2:12">
      <c r="B26" s="72"/>
    </row>
    <row r="27" spans="2:12" ht="12.6">
      <c r="B27" s="72" t="s">
        <v>51</v>
      </c>
    </row>
    <row r="28" spans="2:12">
      <c r="B28" s="72" t="s">
        <v>49</v>
      </c>
    </row>
    <row r="30" spans="2:12" ht="14.1">
      <c r="B30" s="73" t="s">
        <v>39</v>
      </c>
    </row>
    <row r="31" spans="2:12">
      <c r="B31" s="72" t="s">
        <v>66</v>
      </c>
    </row>
    <row r="32" spans="2:12">
      <c r="B32" s="72" t="s">
        <v>53</v>
      </c>
    </row>
    <row r="33" spans="2:2">
      <c r="B33" s="72" t="s">
        <v>52</v>
      </c>
    </row>
    <row r="34" spans="2:2">
      <c r="B34" s="72"/>
    </row>
    <row r="35" spans="2:2">
      <c r="B35" s="72" t="s">
        <v>67</v>
      </c>
    </row>
    <row r="36" spans="2:2">
      <c r="B36" s="75" t="s">
        <v>54</v>
      </c>
    </row>
    <row r="37" spans="2:2">
      <c r="B37" s="75"/>
    </row>
    <row r="38" spans="2:2">
      <c r="B38" s="72" t="s">
        <v>55</v>
      </c>
    </row>
    <row r="39" spans="2:2">
      <c r="B39" s="72" t="s">
        <v>68</v>
      </c>
    </row>
    <row r="40" spans="2:2">
      <c r="B40" s="72"/>
    </row>
    <row r="41" spans="2:2">
      <c r="B41" s="72" t="s">
        <v>56</v>
      </c>
    </row>
    <row r="42" spans="2:2" ht="14.7">
      <c r="B42" s="72" t="s">
        <v>42</v>
      </c>
    </row>
    <row r="43" spans="2:2" ht="15">
      <c r="B43" s="74" t="s">
        <v>44</v>
      </c>
    </row>
    <row r="44" spans="2:2">
      <c r="B44" s="72"/>
    </row>
    <row r="45" spans="2:2" ht="14.1">
      <c r="B45" s="73" t="s">
        <v>40</v>
      </c>
    </row>
    <row r="46" spans="2:2">
      <c r="B46" s="72" t="s">
        <v>57</v>
      </c>
    </row>
    <row r="47" spans="2:2">
      <c r="B47" s="72"/>
    </row>
    <row r="48" spans="2:2" ht="12.6">
      <c r="B48" t="s">
        <v>43</v>
      </c>
    </row>
    <row r="49" spans="2:2">
      <c r="B49" s="72" t="s">
        <v>58</v>
      </c>
    </row>
    <row r="50" spans="2:2">
      <c r="B50" s="72" t="s">
        <v>59</v>
      </c>
    </row>
    <row r="52" spans="2:2">
      <c r="B52" s="72" t="s">
        <v>60</v>
      </c>
    </row>
    <row r="53" spans="2:2">
      <c r="B53" s="72" t="s">
        <v>61</v>
      </c>
    </row>
    <row r="54" spans="2:2" ht="14.7">
      <c r="B54" s="72" t="s">
        <v>69</v>
      </c>
    </row>
    <row r="55" spans="2:2" ht="15">
      <c r="B55" s="74" t="s">
        <v>45</v>
      </c>
    </row>
  </sheetData>
  <phoneticPr fontId="8" type="noConversion"/>
  <hyperlinks>
    <hyperlink ref="L19" r:id="rId1" xr:uid="{00000000-0004-0000-0000-000000000000}"/>
  </hyperlinks>
  <pageMargins left="0.75" right="0.75" top="1" bottom="1" header="0" footer="0"/>
  <pageSetup paperSize="9" orientation="portrait" verticalDpi="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152979F8DC6AA42B347AC7DEA23729B" ma:contentTypeVersion="13" ma:contentTypeDescription="Opret et nyt dokument." ma:contentTypeScope="" ma:versionID="5eca07f54267b0bf9e65d4d843e69642">
  <xsd:schema xmlns:xsd="http://www.w3.org/2001/XMLSchema" xmlns:xs="http://www.w3.org/2001/XMLSchema" xmlns:p="http://schemas.microsoft.com/office/2006/metadata/properties" xmlns:ns3="1b724077-65a9-4fd2-bb88-72e38e9c4a49" xmlns:ns4="f7e813f9-47f7-450f-a3ef-2b46a20e3958" targetNamespace="http://schemas.microsoft.com/office/2006/metadata/properties" ma:root="true" ma:fieldsID="0eb2b7f7365ecc1af30834d2c50b46e0" ns3:_="" ns4:_="">
    <xsd:import namespace="1b724077-65a9-4fd2-bb88-72e38e9c4a49"/>
    <xsd:import namespace="f7e813f9-47f7-450f-a3ef-2b46a20e395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724077-65a9-4fd2-bb88-72e38e9c4a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e813f9-47f7-450f-a3ef-2b46a20e395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FE286C-C859-4B81-9F8F-641F0F5E1A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724077-65a9-4fd2-bb88-72e38e9c4a49"/>
    <ds:schemaRef ds:uri="f7e813f9-47f7-450f-a3ef-2b46a20e39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8FC7B6-7DA7-4C51-A64A-6C8C135D4701}">
  <ds:schemaRefs>
    <ds:schemaRef ds:uri="f7e813f9-47f7-450f-a3ef-2b46a20e395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724077-65a9-4fd2-bb88-72e38e9c4a4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06BB3D-4DDE-40D7-B3BB-E7FE1EB251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Navngivne områder</vt:lpstr>
      </vt:variant>
      <vt:variant>
        <vt:i4>13</vt:i4>
      </vt:variant>
    </vt:vector>
  </HeadingPairs>
  <TitlesOfParts>
    <vt:vector size="22" baseType="lpstr">
      <vt:lpstr>Miljødeklarationer</vt:lpstr>
      <vt:lpstr>Brændsler forbrug</vt:lpstr>
      <vt:lpstr>Eldeklarationer</vt:lpstr>
      <vt:lpstr>Brændsler produktion</vt:lpstr>
      <vt:lpstr>Rådata til beregning</vt:lpstr>
      <vt:lpstr>Beregning</vt:lpstr>
      <vt:lpstr>Dropdownlister</vt:lpstr>
      <vt:lpstr>Beregner</vt:lpstr>
      <vt:lpstr>Om Beregner</vt:lpstr>
      <vt:lpstr>EnIndholdVest</vt:lpstr>
      <vt:lpstr>EnIndholdØst</vt:lpstr>
      <vt:lpstr>EnKvalVest</vt:lpstr>
      <vt:lpstr>EnKvalØst</vt:lpstr>
      <vt:lpstr>MetodeOpslag</vt:lpstr>
      <vt:lpstr>Område</vt:lpstr>
      <vt:lpstr>Opgørelsesmetode</vt:lpstr>
      <vt:lpstr>Vest125</vt:lpstr>
      <vt:lpstr>Vest200</vt:lpstr>
      <vt:lpstr>Øst125</vt:lpstr>
      <vt:lpstr>Øst200</vt:lpstr>
      <vt:lpstr>År</vt:lpstr>
      <vt:lpstr>Årstal</vt:lpstr>
    </vt:vector>
  </TitlesOfParts>
  <Company>Energinet.dk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Miljødeklarationer_2004-2016</dc:title>
  <dc:creator>CFN</dc:creator>
  <cp:lastModifiedBy>Niels Ejnar Helstrup Jensen</cp:lastModifiedBy>
  <dcterms:created xsi:type="dcterms:W3CDTF">2007-06-04T09:11:39Z</dcterms:created>
  <dcterms:modified xsi:type="dcterms:W3CDTF">2022-01-21T13:42:40Z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0x010100A152979F8DC6AA42B347AC7DEA23729B</vt:lpwstr>
  </property>
</Properties>
</file>