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energinet-my.sharepoint.com/personal/neh_energinet_dk/Documents/Dokumenter/Miljødeklarationer/"/>
    </mc:Choice>
  </mc:AlternateContent>
  <xr:revisionPtr revIDLastSave="0" documentId="8_{9D8CE091-CA92-46C0-A1DF-5CE50F6D73A5}" xr6:coauthVersionLast="47" xr6:coauthVersionMax="47" xr10:uidLastSave="{00000000-0000-0000-0000-000000000000}"/>
  <bookViews>
    <workbookView xWindow="-28920" yWindow="-120" windowWidth="29040" windowHeight="17640" firstSheet="1" activeTab="2" xr2:uid="{00000000-000D-0000-FFFF-FFFF00000000}"/>
  </bookViews>
  <sheets>
    <sheet name="Opsamling" sheetId="11" r:id="rId1"/>
    <sheet name="Nationalt deklaration" sheetId="12" r:id="rId2"/>
    <sheet name="Miljødeklaration (location)" sheetId="3" r:id="rId3"/>
    <sheet name="Dansk elproduktion" sheetId="13" r:id="rId4"/>
    <sheet name="Eldeklaration (marked)" sheetId="10" r:id="rId5"/>
    <sheet name="Historiske miljødeklarationer" sheetId="1" r:id="rId6"/>
    <sheet name="Rådata til beregning" sheetId="5" state="hidden" r:id="rId7"/>
    <sheet name="Beregning" sheetId="8" state="hidden" r:id="rId8"/>
    <sheet name="Dropdownlister" sheetId="7" state="hidden" r:id="rId9"/>
  </sheets>
  <definedNames>
    <definedName name="EnIndholdVest">'Rådata til beregning'!$B$199:$S$225</definedName>
    <definedName name="EnIndholdØst">'Rådata til beregning'!$B$171:$S$197</definedName>
    <definedName name="EnKvalVest">'Rådata til beregning'!$B$143:$T$169</definedName>
    <definedName name="EnKvalØst">'Rådata til beregning'!$B$115:$S$141</definedName>
    <definedName name="MetodeOpslag">Dropdownlister!$F$3:$H$6</definedName>
    <definedName name="Område">Dropdownlister!$D$3:$D$5</definedName>
    <definedName name="Opgørelsesmetode">Dropdownlister!$F$3:$F$6</definedName>
    <definedName name="Vest125">'Rådata til beregning'!$B$31:$S$57</definedName>
    <definedName name="Vest200">'Rådata til beregning'!$B$87:$S$113</definedName>
    <definedName name="Øst125">'Rådata til beregning'!$B$3:$S$29</definedName>
    <definedName name="Øst200">'Rådata til beregning'!$B$59:$S$85</definedName>
    <definedName name="År">Dropdownlister!$B$3:$B$17</definedName>
    <definedName name="Årstal">Dropdownlister!$B$3:$B$15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" l="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B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B3" i="11"/>
  <c r="B5" i="11"/>
  <c r="G7" i="13"/>
  <c r="G6" i="13" s="1"/>
  <c r="H7" i="13"/>
  <c r="H6" i="13" s="1"/>
  <c r="I7" i="13"/>
  <c r="I6" i="13" s="1"/>
  <c r="J7" i="13"/>
  <c r="J6" i="13" s="1"/>
  <c r="K7" i="13"/>
  <c r="K6" i="13" s="1"/>
  <c r="L7" i="13"/>
  <c r="L6" i="13" s="1"/>
  <c r="M7" i="13"/>
  <c r="M6" i="13" s="1"/>
  <c r="N7" i="13"/>
  <c r="N6" i="13" s="1"/>
  <c r="O7" i="13"/>
  <c r="O6" i="13" s="1"/>
  <c r="P7" i="13"/>
  <c r="P6" i="13" s="1"/>
  <c r="Q7" i="13"/>
  <c r="Q6" i="13" s="1"/>
  <c r="R7" i="13"/>
  <c r="R6" i="13" s="1"/>
  <c r="S7" i="13"/>
  <c r="S6" i="13" s="1"/>
  <c r="T7" i="13"/>
  <c r="T6" i="13" s="1"/>
  <c r="U7" i="13"/>
  <c r="U6" i="13" s="1"/>
  <c r="V7" i="13"/>
  <c r="V6" i="13" s="1"/>
  <c r="W7" i="13"/>
  <c r="W6" i="13" s="1"/>
  <c r="X7" i="13"/>
  <c r="X6" i="13" s="1"/>
  <c r="Y7" i="13"/>
  <c r="Y6" i="13" s="1"/>
  <c r="Z7" i="13"/>
  <c r="Z6" i="13" s="1"/>
  <c r="AA7" i="13"/>
  <c r="AA6" i="13" s="1"/>
  <c r="AB7" i="13"/>
  <c r="AB6" i="13" s="1"/>
  <c r="AC7" i="13"/>
  <c r="AC6" i="13" s="1"/>
  <c r="AD7" i="13"/>
  <c r="AD6" i="13" s="1"/>
  <c r="AE7" i="13"/>
  <c r="AE6" i="13" s="1"/>
  <c r="AF7" i="13"/>
  <c r="AF6" i="13" s="1"/>
  <c r="AG7" i="13"/>
  <c r="AG6" i="13" s="1"/>
  <c r="AG13" i="13" l="1"/>
  <c r="AG14" i="13" s="1"/>
  <c r="AH13" i="13"/>
  <c r="AH14" i="13" s="1"/>
  <c r="AI13" i="13"/>
  <c r="AI14" i="13" s="1"/>
  <c r="AF13" i="13" l="1"/>
  <c r="AF14" i="13" s="1"/>
  <c r="AE13" i="13"/>
  <c r="AE14" i="13" s="1"/>
  <c r="AD13" i="13"/>
  <c r="AD14" i="13" s="1"/>
  <c r="AC13" i="13"/>
  <c r="AC14" i="13" s="1"/>
  <c r="AB13" i="13"/>
  <c r="AB14" i="13" s="1"/>
  <c r="AA13" i="13"/>
  <c r="AA14" i="13" s="1"/>
  <c r="Z13" i="13"/>
  <c r="Z14" i="13" s="1"/>
  <c r="Y13" i="13"/>
  <c r="Y14" i="13" s="1"/>
  <c r="X13" i="13"/>
  <c r="X14" i="13" s="1"/>
  <c r="W13" i="13"/>
  <c r="W14" i="13" s="1"/>
  <c r="V13" i="13"/>
  <c r="V14" i="13" s="1"/>
  <c r="U13" i="13"/>
  <c r="U14" i="13" s="1"/>
  <c r="T13" i="13"/>
  <c r="T14" i="13" s="1"/>
  <c r="S13" i="13"/>
  <c r="S14" i="13" s="1"/>
  <c r="R13" i="13"/>
  <c r="R14" i="13" s="1"/>
  <c r="Q13" i="13"/>
  <c r="Q14" i="13" s="1"/>
  <c r="P13" i="13"/>
  <c r="P14" i="13" s="1"/>
  <c r="O13" i="13"/>
  <c r="O14" i="13" s="1"/>
  <c r="N13" i="13"/>
  <c r="N14" i="13" s="1"/>
  <c r="M13" i="13"/>
  <c r="M14" i="13" s="1"/>
  <c r="L13" i="13"/>
  <c r="L14" i="13" s="1"/>
  <c r="K13" i="13"/>
  <c r="K14" i="13" s="1"/>
  <c r="J13" i="13"/>
  <c r="J14" i="13" s="1"/>
  <c r="I13" i="13"/>
  <c r="I14" i="13" s="1"/>
  <c r="H13" i="13"/>
  <c r="H14" i="13" s="1"/>
  <c r="G13" i="13"/>
  <c r="G14" i="13" s="1"/>
  <c r="U6" i="12"/>
  <c r="G5" i="12" l="1"/>
  <c r="G6" i="12" s="1"/>
  <c r="H5" i="12"/>
  <c r="H6" i="12" s="1"/>
  <c r="I5" i="12"/>
  <c r="J5" i="12"/>
  <c r="K5" i="12"/>
  <c r="L5" i="12"/>
  <c r="M5" i="12"/>
  <c r="N5" i="12"/>
  <c r="O5" i="12"/>
  <c r="P5" i="12"/>
  <c r="Q5" i="12"/>
  <c r="R5" i="12"/>
  <c r="R6" i="12" s="1"/>
  <c r="S5" i="12"/>
  <c r="S6" i="12" s="1"/>
  <c r="F5" i="12"/>
  <c r="F6" i="12" s="1"/>
  <c r="I4" i="12"/>
  <c r="J4" i="12"/>
  <c r="K4" i="12"/>
  <c r="L4" i="12"/>
  <c r="M4" i="12"/>
  <c r="T6" i="12"/>
  <c r="J6" i="12" l="1"/>
  <c r="K6" i="12"/>
  <c r="I6" i="12"/>
  <c r="P6" i="12"/>
  <c r="O6" i="12"/>
  <c r="N6" i="12"/>
  <c r="M6" i="12"/>
  <c r="Q6" i="12"/>
  <c r="L6" i="12"/>
  <c r="O201" i="5" l="1"/>
  <c r="O202" i="5"/>
  <c r="O203" i="5"/>
  <c r="O204" i="5"/>
  <c r="O205" i="5"/>
  <c r="O206" i="5"/>
  <c r="O207" i="5"/>
  <c r="O208" i="5"/>
  <c r="O210" i="5"/>
  <c r="O211" i="5"/>
  <c r="O212" i="5"/>
  <c r="O213" i="5"/>
  <c r="O214" i="5"/>
  <c r="O215" i="5"/>
  <c r="O216" i="5"/>
  <c r="O218" i="5"/>
  <c r="O219" i="5"/>
  <c r="O220" i="5"/>
  <c r="O221" i="5"/>
  <c r="O222" i="5"/>
  <c r="O223" i="5"/>
  <c r="O224" i="5"/>
  <c r="O225" i="5"/>
  <c r="O200" i="5"/>
  <c r="O173" i="5"/>
  <c r="O174" i="5"/>
  <c r="O175" i="5"/>
  <c r="O176" i="5"/>
  <c r="O177" i="5"/>
  <c r="O178" i="5"/>
  <c r="O179" i="5"/>
  <c r="O180" i="5"/>
  <c r="O182" i="5"/>
  <c r="O183" i="5"/>
  <c r="O184" i="5"/>
  <c r="O185" i="5"/>
  <c r="O186" i="5"/>
  <c r="O187" i="5"/>
  <c r="O188" i="5"/>
  <c r="O190" i="5"/>
  <c r="O191" i="5"/>
  <c r="O192" i="5"/>
  <c r="O193" i="5"/>
  <c r="O194" i="5"/>
  <c r="O195" i="5"/>
  <c r="O196" i="5"/>
  <c r="O197" i="5"/>
  <c r="O172" i="5"/>
  <c r="O145" i="5"/>
  <c r="O146" i="5"/>
  <c r="O147" i="5"/>
  <c r="O148" i="5"/>
  <c r="O149" i="5"/>
  <c r="O150" i="5"/>
  <c r="O151" i="5"/>
  <c r="O152" i="5"/>
  <c r="O154" i="5"/>
  <c r="O155" i="5"/>
  <c r="O156" i="5"/>
  <c r="O157" i="5"/>
  <c r="O158" i="5"/>
  <c r="O159" i="5"/>
  <c r="O160" i="5"/>
  <c r="O162" i="5"/>
  <c r="O163" i="5"/>
  <c r="O164" i="5"/>
  <c r="O165" i="5"/>
  <c r="O166" i="5"/>
  <c r="O167" i="5"/>
  <c r="O168" i="5"/>
  <c r="O169" i="5"/>
  <c r="O144" i="5"/>
  <c r="O117" i="5"/>
  <c r="O118" i="5"/>
  <c r="O119" i="5"/>
  <c r="O120" i="5"/>
  <c r="O121" i="5"/>
  <c r="O122" i="5"/>
  <c r="O123" i="5"/>
  <c r="O124" i="5"/>
  <c r="O126" i="5"/>
  <c r="O127" i="5"/>
  <c r="O128" i="5"/>
  <c r="O129" i="5"/>
  <c r="O130" i="5"/>
  <c r="O131" i="5"/>
  <c r="O132" i="5"/>
  <c r="O134" i="5"/>
  <c r="O135" i="5"/>
  <c r="O136" i="5"/>
  <c r="O137" i="5"/>
  <c r="O138" i="5"/>
  <c r="O139" i="5"/>
  <c r="O140" i="5"/>
  <c r="O141" i="5"/>
  <c r="O116" i="5"/>
  <c r="O89" i="5"/>
  <c r="O90" i="5"/>
  <c r="O91" i="5"/>
  <c r="O92" i="5"/>
  <c r="O93" i="5"/>
  <c r="O94" i="5"/>
  <c r="O95" i="5"/>
  <c r="O96" i="5"/>
  <c r="O98" i="5"/>
  <c r="O99" i="5"/>
  <c r="O100" i="5"/>
  <c r="O101" i="5"/>
  <c r="O102" i="5"/>
  <c r="O103" i="5"/>
  <c r="O104" i="5"/>
  <c r="O106" i="5"/>
  <c r="O107" i="5"/>
  <c r="O108" i="5"/>
  <c r="O109" i="5"/>
  <c r="O110" i="5"/>
  <c r="O111" i="5"/>
  <c r="O112" i="5"/>
  <c r="O113" i="5"/>
  <c r="O88" i="5"/>
  <c r="O61" i="5"/>
  <c r="O62" i="5"/>
  <c r="O63" i="5"/>
  <c r="O64" i="5"/>
  <c r="O65" i="5"/>
  <c r="O66" i="5"/>
  <c r="O67" i="5"/>
  <c r="O68" i="5"/>
  <c r="O70" i="5"/>
  <c r="O71" i="5"/>
  <c r="O72" i="5"/>
  <c r="O73" i="5"/>
  <c r="O74" i="5"/>
  <c r="O75" i="5"/>
  <c r="O76" i="5"/>
  <c r="O78" i="5"/>
  <c r="O79" i="5"/>
  <c r="O80" i="5"/>
  <c r="O81" i="5"/>
  <c r="O82" i="5"/>
  <c r="O83" i="5"/>
  <c r="O84" i="5"/>
  <c r="O85" i="5"/>
  <c r="O60" i="5"/>
  <c r="O33" i="5"/>
  <c r="O34" i="5"/>
  <c r="O35" i="5"/>
  <c r="O36" i="5"/>
  <c r="O37" i="5"/>
  <c r="O38" i="5"/>
  <c r="O39" i="5"/>
  <c r="O40" i="5"/>
  <c r="O42" i="5"/>
  <c r="O43" i="5"/>
  <c r="O44" i="5"/>
  <c r="O45" i="5"/>
  <c r="O46" i="5"/>
  <c r="O47" i="5"/>
  <c r="O48" i="5"/>
  <c r="O50" i="5"/>
  <c r="O51" i="5"/>
  <c r="O52" i="5"/>
  <c r="O53" i="5"/>
  <c r="O54" i="5"/>
  <c r="O55" i="5"/>
  <c r="O56" i="5"/>
  <c r="O57" i="5"/>
  <c r="O32" i="5"/>
  <c r="O14" i="5"/>
  <c r="O15" i="5"/>
  <c r="O16" i="5"/>
  <c r="O17" i="5"/>
  <c r="O18" i="5"/>
  <c r="O19" i="5"/>
  <c r="O20" i="5"/>
  <c r="O22" i="5"/>
  <c r="O23" i="5"/>
  <c r="O24" i="5"/>
  <c r="O25" i="5"/>
  <c r="O26" i="5"/>
  <c r="O27" i="5"/>
  <c r="O28" i="5"/>
  <c r="O29" i="5"/>
  <c r="O5" i="5"/>
  <c r="O6" i="5"/>
  <c r="O7" i="5"/>
  <c r="O8" i="5"/>
  <c r="O9" i="5"/>
  <c r="O10" i="5"/>
  <c r="O11" i="5"/>
  <c r="O12" i="5"/>
  <c r="O4" i="5"/>
  <c r="N210" i="5" l="1"/>
  <c r="N201" i="5"/>
  <c r="N202" i="5"/>
  <c r="N203" i="5"/>
  <c r="N204" i="5"/>
  <c r="N205" i="5"/>
  <c r="N206" i="5"/>
  <c r="N207" i="5"/>
  <c r="N208" i="5"/>
  <c r="N211" i="5"/>
  <c r="N212" i="5"/>
  <c r="N213" i="5"/>
  <c r="N214" i="5"/>
  <c r="N215" i="5"/>
  <c r="N216" i="5"/>
  <c r="N218" i="5"/>
  <c r="N219" i="5"/>
  <c r="N220" i="5"/>
  <c r="N221" i="5"/>
  <c r="N222" i="5"/>
  <c r="N223" i="5"/>
  <c r="N224" i="5"/>
  <c r="N225" i="5"/>
  <c r="N200" i="5"/>
  <c r="N173" i="5"/>
  <c r="N174" i="5"/>
  <c r="N175" i="5"/>
  <c r="N176" i="5"/>
  <c r="N177" i="5"/>
  <c r="N178" i="5"/>
  <c r="N179" i="5"/>
  <c r="N180" i="5"/>
  <c r="N182" i="5"/>
  <c r="N183" i="5"/>
  <c r="N184" i="5"/>
  <c r="N185" i="5"/>
  <c r="N186" i="5"/>
  <c r="N187" i="5"/>
  <c r="N188" i="5"/>
  <c r="N190" i="5"/>
  <c r="N191" i="5"/>
  <c r="N192" i="5"/>
  <c r="N193" i="5"/>
  <c r="N194" i="5"/>
  <c r="N195" i="5"/>
  <c r="N196" i="5"/>
  <c r="N197" i="5"/>
  <c r="N172" i="5"/>
  <c r="N145" i="5"/>
  <c r="N146" i="5"/>
  <c r="N147" i="5"/>
  <c r="N148" i="5"/>
  <c r="N149" i="5"/>
  <c r="N150" i="5"/>
  <c r="N151" i="5"/>
  <c r="N152" i="5"/>
  <c r="N154" i="5"/>
  <c r="N155" i="5"/>
  <c r="N156" i="5"/>
  <c r="N157" i="5"/>
  <c r="N158" i="5"/>
  <c r="N159" i="5"/>
  <c r="N160" i="5"/>
  <c r="N162" i="5"/>
  <c r="N163" i="5"/>
  <c r="N164" i="5"/>
  <c r="N165" i="5"/>
  <c r="N166" i="5"/>
  <c r="N167" i="5"/>
  <c r="N168" i="5"/>
  <c r="N169" i="5"/>
  <c r="N144" i="5"/>
  <c r="N117" i="5"/>
  <c r="N118" i="5"/>
  <c r="N119" i="5"/>
  <c r="N120" i="5"/>
  <c r="N121" i="5"/>
  <c r="N122" i="5"/>
  <c r="N123" i="5"/>
  <c r="N124" i="5"/>
  <c r="N126" i="5"/>
  <c r="N127" i="5"/>
  <c r="N128" i="5"/>
  <c r="N129" i="5"/>
  <c r="N130" i="5"/>
  <c r="N131" i="5"/>
  <c r="N132" i="5"/>
  <c r="N134" i="5"/>
  <c r="N135" i="5"/>
  <c r="N136" i="5"/>
  <c r="N137" i="5"/>
  <c r="N138" i="5"/>
  <c r="N139" i="5"/>
  <c r="N140" i="5"/>
  <c r="N141" i="5"/>
  <c r="N116" i="5"/>
  <c r="N89" i="5"/>
  <c r="N90" i="5"/>
  <c r="N91" i="5"/>
  <c r="N92" i="5"/>
  <c r="N93" i="5"/>
  <c r="N94" i="5"/>
  <c r="N95" i="5"/>
  <c r="N96" i="5"/>
  <c r="N98" i="5"/>
  <c r="N99" i="5"/>
  <c r="N100" i="5"/>
  <c r="N101" i="5"/>
  <c r="N102" i="5"/>
  <c r="N103" i="5"/>
  <c r="N104" i="5"/>
  <c r="N106" i="5"/>
  <c r="N107" i="5"/>
  <c r="N108" i="5"/>
  <c r="N109" i="5"/>
  <c r="N110" i="5"/>
  <c r="N111" i="5"/>
  <c r="N112" i="5"/>
  <c r="N113" i="5"/>
  <c r="N88" i="5"/>
  <c r="N61" i="5"/>
  <c r="N62" i="5"/>
  <c r="N63" i="5"/>
  <c r="N64" i="5"/>
  <c r="N65" i="5"/>
  <c r="N66" i="5"/>
  <c r="N67" i="5"/>
  <c r="N68" i="5"/>
  <c r="N70" i="5"/>
  <c r="N71" i="5"/>
  <c r="N72" i="5"/>
  <c r="N73" i="5"/>
  <c r="N74" i="5"/>
  <c r="N75" i="5"/>
  <c r="N76" i="5"/>
  <c r="N78" i="5"/>
  <c r="N79" i="5"/>
  <c r="N80" i="5"/>
  <c r="N81" i="5"/>
  <c r="N82" i="5"/>
  <c r="N83" i="5"/>
  <c r="N84" i="5"/>
  <c r="N85" i="5"/>
  <c r="N60" i="5"/>
  <c r="N57" i="5" l="1"/>
  <c r="N56" i="5"/>
  <c r="N55" i="5"/>
  <c r="N54" i="5"/>
  <c r="N53" i="5"/>
  <c r="N52" i="5"/>
  <c r="N51" i="5"/>
  <c r="N50" i="5"/>
  <c r="N48" i="5"/>
  <c r="N47" i="5"/>
  <c r="N46" i="5"/>
  <c r="N45" i="5"/>
  <c r="N44" i="5"/>
  <c r="N43" i="5"/>
  <c r="N42" i="5"/>
  <c r="N40" i="5"/>
  <c r="N39" i="5"/>
  <c r="N38" i="5"/>
  <c r="N37" i="5"/>
  <c r="N36" i="5"/>
  <c r="N35" i="5"/>
  <c r="N34" i="5"/>
  <c r="N33" i="5"/>
  <c r="N32" i="5"/>
  <c r="N29" i="5"/>
  <c r="N28" i="5"/>
  <c r="N27" i="5"/>
  <c r="N26" i="5"/>
  <c r="N25" i="5"/>
  <c r="N24" i="5"/>
  <c r="N23" i="5"/>
  <c r="N22" i="5"/>
  <c r="N20" i="5"/>
  <c r="N19" i="5"/>
  <c r="N18" i="5"/>
  <c r="N17" i="5"/>
  <c r="N16" i="5"/>
  <c r="N15" i="5"/>
  <c r="N14" i="5"/>
  <c r="N12" i="5"/>
  <c r="N11" i="5"/>
  <c r="N10" i="5"/>
  <c r="N9" i="5"/>
  <c r="N8" i="5"/>
  <c r="N7" i="5"/>
  <c r="N6" i="5"/>
  <c r="N5" i="5"/>
  <c r="N4" i="5"/>
  <c r="M201" i="5" l="1"/>
  <c r="M202" i="5"/>
  <c r="M203" i="5"/>
  <c r="M204" i="5"/>
  <c r="M205" i="5"/>
  <c r="M206" i="5"/>
  <c r="M207" i="5"/>
  <c r="M208" i="5"/>
  <c r="M210" i="5"/>
  <c r="M211" i="5"/>
  <c r="M212" i="5"/>
  <c r="M213" i="5"/>
  <c r="M214" i="5"/>
  <c r="M215" i="5"/>
  <c r="M216" i="5"/>
  <c r="M218" i="5"/>
  <c r="M219" i="5"/>
  <c r="M220" i="5"/>
  <c r="M221" i="5"/>
  <c r="M222" i="5"/>
  <c r="M223" i="5"/>
  <c r="M224" i="5"/>
  <c r="M225" i="5"/>
  <c r="M200" i="5"/>
  <c r="M173" i="5"/>
  <c r="M174" i="5"/>
  <c r="M175" i="5"/>
  <c r="M176" i="5"/>
  <c r="M177" i="5"/>
  <c r="M178" i="5"/>
  <c r="M179" i="5"/>
  <c r="M180" i="5"/>
  <c r="M182" i="5"/>
  <c r="M183" i="5"/>
  <c r="M184" i="5"/>
  <c r="M185" i="5"/>
  <c r="M186" i="5"/>
  <c r="M187" i="5"/>
  <c r="M188" i="5"/>
  <c r="M190" i="5"/>
  <c r="M191" i="5"/>
  <c r="M192" i="5"/>
  <c r="M193" i="5"/>
  <c r="M194" i="5"/>
  <c r="M195" i="5"/>
  <c r="M196" i="5"/>
  <c r="M197" i="5"/>
  <c r="M172" i="5"/>
  <c r="M145" i="5"/>
  <c r="M146" i="5"/>
  <c r="M147" i="5"/>
  <c r="M148" i="5"/>
  <c r="M149" i="5"/>
  <c r="M150" i="5"/>
  <c r="M151" i="5"/>
  <c r="M152" i="5"/>
  <c r="M154" i="5"/>
  <c r="M155" i="5"/>
  <c r="M156" i="5"/>
  <c r="M157" i="5"/>
  <c r="M158" i="5"/>
  <c r="M159" i="5"/>
  <c r="M160" i="5"/>
  <c r="M162" i="5"/>
  <c r="M163" i="5"/>
  <c r="M164" i="5"/>
  <c r="M165" i="5"/>
  <c r="M166" i="5"/>
  <c r="M167" i="5"/>
  <c r="M168" i="5"/>
  <c r="M169" i="5"/>
  <c r="M144" i="5"/>
  <c r="M117" i="5"/>
  <c r="M118" i="5"/>
  <c r="M119" i="5"/>
  <c r="M120" i="5"/>
  <c r="M121" i="5"/>
  <c r="M122" i="5"/>
  <c r="M123" i="5"/>
  <c r="M124" i="5"/>
  <c r="M126" i="5"/>
  <c r="M127" i="5"/>
  <c r="M128" i="5"/>
  <c r="M129" i="5"/>
  <c r="M130" i="5"/>
  <c r="M131" i="5"/>
  <c r="M132" i="5"/>
  <c r="M134" i="5"/>
  <c r="M135" i="5"/>
  <c r="M136" i="5"/>
  <c r="M137" i="5"/>
  <c r="M138" i="5"/>
  <c r="M139" i="5"/>
  <c r="M140" i="5"/>
  <c r="M141" i="5"/>
  <c r="M116" i="5"/>
  <c r="M89" i="5"/>
  <c r="M90" i="5"/>
  <c r="M91" i="5"/>
  <c r="M92" i="5"/>
  <c r="M93" i="5"/>
  <c r="M94" i="5"/>
  <c r="M95" i="5"/>
  <c r="M96" i="5"/>
  <c r="M98" i="5"/>
  <c r="M99" i="5"/>
  <c r="M100" i="5"/>
  <c r="M101" i="5"/>
  <c r="M102" i="5"/>
  <c r="M103" i="5"/>
  <c r="M104" i="5"/>
  <c r="M106" i="5"/>
  <c r="M107" i="5"/>
  <c r="M108" i="5"/>
  <c r="M109" i="5"/>
  <c r="M110" i="5"/>
  <c r="M111" i="5"/>
  <c r="M112" i="5"/>
  <c r="M113" i="5"/>
  <c r="M88" i="5"/>
  <c r="M61" i="5"/>
  <c r="M62" i="5"/>
  <c r="M63" i="5"/>
  <c r="M64" i="5"/>
  <c r="M65" i="5"/>
  <c r="M66" i="5"/>
  <c r="M67" i="5"/>
  <c r="M68" i="5"/>
  <c r="M70" i="5"/>
  <c r="M71" i="5"/>
  <c r="M72" i="5"/>
  <c r="M73" i="5"/>
  <c r="M74" i="5"/>
  <c r="M75" i="5"/>
  <c r="M76" i="5"/>
  <c r="M78" i="5"/>
  <c r="M79" i="5"/>
  <c r="M80" i="5"/>
  <c r="M81" i="5"/>
  <c r="M82" i="5"/>
  <c r="M83" i="5"/>
  <c r="M84" i="5"/>
  <c r="M85" i="5"/>
  <c r="M60" i="5"/>
  <c r="M42" i="5"/>
  <c r="M43" i="5"/>
  <c r="M44" i="5"/>
  <c r="M45" i="5"/>
  <c r="M46" i="5"/>
  <c r="M47" i="5"/>
  <c r="M48" i="5"/>
  <c r="M50" i="5"/>
  <c r="M51" i="5"/>
  <c r="M52" i="5"/>
  <c r="M53" i="5"/>
  <c r="M54" i="5"/>
  <c r="M55" i="5"/>
  <c r="M56" i="5"/>
  <c r="M57" i="5"/>
  <c r="M33" i="5"/>
  <c r="M34" i="5"/>
  <c r="M35" i="5"/>
  <c r="M36" i="5"/>
  <c r="M37" i="5"/>
  <c r="M38" i="5"/>
  <c r="M39" i="5"/>
  <c r="M40" i="5"/>
  <c r="M32" i="5"/>
  <c r="M5" i="5" l="1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4" i="5"/>
  <c r="L201" i="5" l="1"/>
  <c r="L202" i="5"/>
  <c r="L203" i="5"/>
  <c r="L204" i="5"/>
  <c r="L205" i="5"/>
  <c r="L206" i="5"/>
  <c r="L207" i="5"/>
  <c r="L208" i="5"/>
  <c r="L210" i="5"/>
  <c r="L211" i="5"/>
  <c r="L212" i="5"/>
  <c r="L213" i="5"/>
  <c r="L214" i="5"/>
  <c r="L215" i="5"/>
  <c r="L216" i="5"/>
  <c r="L218" i="5"/>
  <c r="L219" i="5"/>
  <c r="L220" i="5"/>
  <c r="L221" i="5"/>
  <c r="L222" i="5"/>
  <c r="L223" i="5"/>
  <c r="L224" i="5"/>
  <c r="L225" i="5"/>
  <c r="L200" i="5"/>
  <c r="L173" i="5"/>
  <c r="L174" i="5"/>
  <c r="L175" i="5"/>
  <c r="L176" i="5"/>
  <c r="L177" i="5"/>
  <c r="L178" i="5"/>
  <c r="L179" i="5"/>
  <c r="L180" i="5"/>
  <c r="L182" i="5"/>
  <c r="L183" i="5"/>
  <c r="L184" i="5"/>
  <c r="L185" i="5"/>
  <c r="L186" i="5"/>
  <c r="L187" i="5"/>
  <c r="L188" i="5"/>
  <c r="L190" i="5"/>
  <c r="L191" i="5"/>
  <c r="L192" i="5"/>
  <c r="L193" i="5"/>
  <c r="L194" i="5"/>
  <c r="L195" i="5"/>
  <c r="L196" i="5"/>
  <c r="L197" i="5"/>
  <c r="L172" i="5"/>
  <c r="L145" i="5"/>
  <c r="L146" i="5"/>
  <c r="L147" i="5"/>
  <c r="L148" i="5"/>
  <c r="L149" i="5"/>
  <c r="L150" i="5"/>
  <c r="L151" i="5"/>
  <c r="L152" i="5"/>
  <c r="L154" i="5"/>
  <c r="L155" i="5"/>
  <c r="L156" i="5"/>
  <c r="L157" i="5"/>
  <c r="L158" i="5"/>
  <c r="L159" i="5"/>
  <c r="L160" i="5"/>
  <c r="L162" i="5"/>
  <c r="L163" i="5"/>
  <c r="L164" i="5"/>
  <c r="L165" i="5"/>
  <c r="L166" i="5"/>
  <c r="L167" i="5"/>
  <c r="L168" i="5"/>
  <c r="L169" i="5"/>
  <c r="L144" i="5"/>
  <c r="L117" i="5"/>
  <c r="L118" i="5"/>
  <c r="L119" i="5"/>
  <c r="L120" i="5"/>
  <c r="L121" i="5"/>
  <c r="L122" i="5"/>
  <c r="L123" i="5"/>
  <c r="L124" i="5"/>
  <c r="L126" i="5"/>
  <c r="L127" i="5"/>
  <c r="L128" i="5"/>
  <c r="L129" i="5"/>
  <c r="L130" i="5"/>
  <c r="L131" i="5"/>
  <c r="L132" i="5"/>
  <c r="L134" i="5"/>
  <c r="L135" i="5"/>
  <c r="L136" i="5"/>
  <c r="L137" i="5"/>
  <c r="L138" i="5"/>
  <c r="L139" i="5"/>
  <c r="L140" i="5"/>
  <c r="L141" i="5"/>
  <c r="L116" i="5"/>
  <c r="L89" i="5"/>
  <c r="L90" i="5"/>
  <c r="L91" i="5"/>
  <c r="L92" i="5"/>
  <c r="L93" i="5"/>
  <c r="L94" i="5"/>
  <c r="L95" i="5"/>
  <c r="L96" i="5"/>
  <c r="L98" i="5"/>
  <c r="L99" i="5"/>
  <c r="L100" i="5"/>
  <c r="L101" i="5"/>
  <c r="L102" i="5"/>
  <c r="L103" i="5"/>
  <c r="L104" i="5"/>
  <c r="L106" i="5"/>
  <c r="L107" i="5"/>
  <c r="L108" i="5"/>
  <c r="L109" i="5"/>
  <c r="L110" i="5"/>
  <c r="L111" i="5"/>
  <c r="L112" i="5"/>
  <c r="L113" i="5"/>
  <c r="L88" i="5"/>
  <c r="L61" i="5"/>
  <c r="L62" i="5"/>
  <c r="L63" i="5"/>
  <c r="L64" i="5"/>
  <c r="L65" i="5"/>
  <c r="L66" i="5"/>
  <c r="L67" i="5"/>
  <c r="L68" i="5"/>
  <c r="L70" i="5"/>
  <c r="L71" i="5"/>
  <c r="L72" i="5"/>
  <c r="L73" i="5"/>
  <c r="L74" i="5"/>
  <c r="L75" i="5"/>
  <c r="L76" i="5"/>
  <c r="L78" i="5"/>
  <c r="L79" i="5"/>
  <c r="L80" i="5"/>
  <c r="L81" i="5"/>
  <c r="L82" i="5"/>
  <c r="L83" i="5"/>
  <c r="L84" i="5"/>
  <c r="L85" i="5"/>
  <c r="L60" i="5"/>
  <c r="L33" i="5"/>
  <c r="L34" i="5"/>
  <c r="L35" i="5"/>
  <c r="L36" i="5"/>
  <c r="L37" i="5"/>
  <c r="L38" i="5"/>
  <c r="L39" i="5"/>
  <c r="L40" i="5"/>
  <c r="L42" i="5"/>
  <c r="L43" i="5"/>
  <c r="L44" i="5"/>
  <c r="L45" i="5"/>
  <c r="L46" i="5"/>
  <c r="L47" i="5"/>
  <c r="L48" i="5"/>
  <c r="L50" i="5"/>
  <c r="L51" i="5"/>
  <c r="L52" i="5"/>
  <c r="L53" i="5"/>
  <c r="L54" i="5"/>
  <c r="L55" i="5"/>
  <c r="L56" i="5"/>
  <c r="L57" i="5"/>
  <c r="L32" i="5"/>
  <c r="L5" i="5"/>
  <c r="L6" i="5"/>
  <c r="L7" i="5"/>
  <c r="L8" i="5"/>
  <c r="L9" i="5"/>
  <c r="L10" i="5"/>
  <c r="L11" i="5"/>
  <c r="L12" i="5"/>
  <c r="L14" i="5"/>
  <c r="L15" i="5"/>
  <c r="L16" i="5"/>
  <c r="L17" i="5"/>
  <c r="L18" i="5"/>
  <c r="L19" i="5"/>
  <c r="L20" i="5"/>
  <c r="L22" i="5"/>
  <c r="L23" i="5"/>
  <c r="L24" i="5"/>
  <c r="L25" i="5"/>
  <c r="L26" i="5"/>
  <c r="L27" i="5"/>
  <c r="L28" i="5"/>
  <c r="L29" i="5"/>
  <c r="L4" i="5"/>
  <c r="D201" i="5" l="1"/>
  <c r="E201" i="5"/>
  <c r="F201" i="5"/>
  <c r="G201" i="5"/>
  <c r="H201" i="5"/>
  <c r="I201" i="5"/>
  <c r="J201" i="5"/>
  <c r="K201" i="5"/>
  <c r="D202" i="5"/>
  <c r="E202" i="5"/>
  <c r="F202" i="5"/>
  <c r="G202" i="5"/>
  <c r="H202" i="5"/>
  <c r="I202" i="5"/>
  <c r="J202" i="5"/>
  <c r="K202" i="5"/>
  <c r="D203" i="5"/>
  <c r="E203" i="5"/>
  <c r="F203" i="5"/>
  <c r="G203" i="5"/>
  <c r="H203" i="5"/>
  <c r="I203" i="5"/>
  <c r="J203" i="5"/>
  <c r="K203" i="5"/>
  <c r="D204" i="5"/>
  <c r="E204" i="5"/>
  <c r="F204" i="5"/>
  <c r="G204" i="5"/>
  <c r="H204" i="5"/>
  <c r="I204" i="5"/>
  <c r="J204" i="5"/>
  <c r="K204" i="5"/>
  <c r="D205" i="5"/>
  <c r="E205" i="5"/>
  <c r="F205" i="5"/>
  <c r="G205" i="5"/>
  <c r="H205" i="5"/>
  <c r="I205" i="5"/>
  <c r="J205" i="5"/>
  <c r="K205" i="5"/>
  <c r="D206" i="5"/>
  <c r="E206" i="5"/>
  <c r="F206" i="5"/>
  <c r="G206" i="5"/>
  <c r="H206" i="5"/>
  <c r="I206" i="5"/>
  <c r="J206" i="5"/>
  <c r="K206" i="5"/>
  <c r="D207" i="5"/>
  <c r="E207" i="5"/>
  <c r="F207" i="5"/>
  <c r="G207" i="5"/>
  <c r="H207" i="5"/>
  <c r="I207" i="5"/>
  <c r="J207" i="5"/>
  <c r="K207" i="5"/>
  <c r="D208" i="5"/>
  <c r="E208" i="5"/>
  <c r="F208" i="5"/>
  <c r="G208" i="5"/>
  <c r="H208" i="5"/>
  <c r="I208" i="5"/>
  <c r="J208" i="5"/>
  <c r="K208" i="5"/>
  <c r="D210" i="5"/>
  <c r="E210" i="5"/>
  <c r="F210" i="5"/>
  <c r="G210" i="5"/>
  <c r="H210" i="5"/>
  <c r="I210" i="5"/>
  <c r="J210" i="5"/>
  <c r="K210" i="5"/>
  <c r="D211" i="5"/>
  <c r="E211" i="5"/>
  <c r="F211" i="5"/>
  <c r="G211" i="5"/>
  <c r="H211" i="5"/>
  <c r="I211" i="5"/>
  <c r="J211" i="5"/>
  <c r="K211" i="5"/>
  <c r="D212" i="5"/>
  <c r="E212" i="5"/>
  <c r="F212" i="5"/>
  <c r="G212" i="5"/>
  <c r="H212" i="5"/>
  <c r="I212" i="5"/>
  <c r="J212" i="5"/>
  <c r="K212" i="5"/>
  <c r="D213" i="5"/>
  <c r="E213" i="5"/>
  <c r="F213" i="5"/>
  <c r="G213" i="5"/>
  <c r="H213" i="5"/>
  <c r="I213" i="5"/>
  <c r="J213" i="5"/>
  <c r="K213" i="5"/>
  <c r="D214" i="5"/>
  <c r="E214" i="5"/>
  <c r="F214" i="5"/>
  <c r="G214" i="5"/>
  <c r="H214" i="5"/>
  <c r="I214" i="5"/>
  <c r="J214" i="5"/>
  <c r="K214" i="5"/>
  <c r="D215" i="5"/>
  <c r="E215" i="5"/>
  <c r="F215" i="5"/>
  <c r="G215" i="5"/>
  <c r="H215" i="5"/>
  <c r="I215" i="5"/>
  <c r="J215" i="5"/>
  <c r="K215" i="5"/>
  <c r="D216" i="5"/>
  <c r="E216" i="5"/>
  <c r="F216" i="5"/>
  <c r="G216" i="5"/>
  <c r="H216" i="5"/>
  <c r="I216" i="5"/>
  <c r="J216" i="5"/>
  <c r="K216" i="5"/>
  <c r="D218" i="5"/>
  <c r="E218" i="5"/>
  <c r="F218" i="5"/>
  <c r="G218" i="5"/>
  <c r="H218" i="5"/>
  <c r="I218" i="5"/>
  <c r="J218" i="5"/>
  <c r="K218" i="5"/>
  <c r="D219" i="5"/>
  <c r="E219" i="5"/>
  <c r="F219" i="5"/>
  <c r="G219" i="5"/>
  <c r="H219" i="5"/>
  <c r="I219" i="5"/>
  <c r="J219" i="5"/>
  <c r="K219" i="5"/>
  <c r="D220" i="5"/>
  <c r="E220" i="5"/>
  <c r="F220" i="5"/>
  <c r="G220" i="5"/>
  <c r="H220" i="5"/>
  <c r="I220" i="5"/>
  <c r="J220" i="5"/>
  <c r="K220" i="5"/>
  <c r="D221" i="5"/>
  <c r="E221" i="5"/>
  <c r="F221" i="5"/>
  <c r="G221" i="5"/>
  <c r="H221" i="5"/>
  <c r="I221" i="5"/>
  <c r="J221" i="5"/>
  <c r="K221" i="5"/>
  <c r="D222" i="5"/>
  <c r="E222" i="5"/>
  <c r="F222" i="5"/>
  <c r="G222" i="5"/>
  <c r="H222" i="5"/>
  <c r="I222" i="5"/>
  <c r="J222" i="5"/>
  <c r="K222" i="5"/>
  <c r="D223" i="5"/>
  <c r="E223" i="5"/>
  <c r="F223" i="5"/>
  <c r="G223" i="5"/>
  <c r="H223" i="5"/>
  <c r="I223" i="5"/>
  <c r="J223" i="5"/>
  <c r="K223" i="5"/>
  <c r="D224" i="5"/>
  <c r="E224" i="5"/>
  <c r="F224" i="5"/>
  <c r="G224" i="5"/>
  <c r="H224" i="5"/>
  <c r="I224" i="5"/>
  <c r="J224" i="5"/>
  <c r="K224" i="5"/>
  <c r="D225" i="5"/>
  <c r="E225" i="5"/>
  <c r="F225" i="5"/>
  <c r="G225" i="5"/>
  <c r="H225" i="5"/>
  <c r="I225" i="5"/>
  <c r="J225" i="5"/>
  <c r="K225" i="5"/>
  <c r="K200" i="5"/>
  <c r="J200" i="5"/>
  <c r="I200" i="5"/>
  <c r="H200" i="5"/>
  <c r="G200" i="5"/>
  <c r="F200" i="5"/>
  <c r="E200" i="5"/>
  <c r="D200" i="5"/>
  <c r="D173" i="5"/>
  <c r="E173" i="5"/>
  <c r="F173" i="5"/>
  <c r="G173" i="5"/>
  <c r="H173" i="5"/>
  <c r="I173" i="5"/>
  <c r="J173" i="5"/>
  <c r="K173" i="5"/>
  <c r="D174" i="5"/>
  <c r="E174" i="5"/>
  <c r="F174" i="5"/>
  <c r="G174" i="5"/>
  <c r="H174" i="5"/>
  <c r="I174" i="5"/>
  <c r="J174" i="5"/>
  <c r="K174" i="5"/>
  <c r="D175" i="5"/>
  <c r="E175" i="5"/>
  <c r="F175" i="5"/>
  <c r="G175" i="5"/>
  <c r="H175" i="5"/>
  <c r="I175" i="5"/>
  <c r="J175" i="5"/>
  <c r="K175" i="5"/>
  <c r="D176" i="5"/>
  <c r="E176" i="5"/>
  <c r="F176" i="5"/>
  <c r="G176" i="5"/>
  <c r="H176" i="5"/>
  <c r="I176" i="5"/>
  <c r="J176" i="5"/>
  <c r="K176" i="5"/>
  <c r="D177" i="5"/>
  <c r="E177" i="5"/>
  <c r="F177" i="5"/>
  <c r="G177" i="5"/>
  <c r="H177" i="5"/>
  <c r="I177" i="5"/>
  <c r="J177" i="5"/>
  <c r="K177" i="5"/>
  <c r="D178" i="5"/>
  <c r="E178" i="5"/>
  <c r="F178" i="5"/>
  <c r="G178" i="5"/>
  <c r="H178" i="5"/>
  <c r="I178" i="5"/>
  <c r="J178" i="5"/>
  <c r="K178" i="5"/>
  <c r="D179" i="5"/>
  <c r="E179" i="5"/>
  <c r="F179" i="5"/>
  <c r="G179" i="5"/>
  <c r="H179" i="5"/>
  <c r="I179" i="5"/>
  <c r="J179" i="5"/>
  <c r="K179" i="5"/>
  <c r="D180" i="5"/>
  <c r="E180" i="5"/>
  <c r="F180" i="5"/>
  <c r="G180" i="5"/>
  <c r="H180" i="5"/>
  <c r="I180" i="5"/>
  <c r="J180" i="5"/>
  <c r="K180" i="5"/>
  <c r="D182" i="5"/>
  <c r="E182" i="5"/>
  <c r="F182" i="5"/>
  <c r="G182" i="5"/>
  <c r="H182" i="5"/>
  <c r="I182" i="5"/>
  <c r="J182" i="5"/>
  <c r="K182" i="5"/>
  <c r="D183" i="5"/>
  <c r="E183" i="5"/>
  <c r="F183" i="5"/>
  <c r="G183" i="5"/>
  <c r="H183" i="5"/>
  <c r="I183" i="5"/>
  <c r="J183" i="5"/>
  <c r="K183" i="5"/>
  <c r="D184" i="5"/>
  <c r="E184" i="5"/>
  <c r="F184" i="5"/>
  <c r="G184" i="5"/>
  <c r="H184" i="5"/>
  <c r="I184" i="5"/>
  <c r="J184" i="5"/>
  <c r="K184" i="5"/>
  <c r="D185" i="5"/>
  <c r="E185" i="5"/>
  <c r="F185" i="5"/>
  <c r="G185" i="5"/>
  <c r="H185" i="5"/>
  <c r="I185" i="5"/>
  <c r="J185" i="5"/>
  <c r="K185" i="5"/>
  <c r="D186" i="5"/>
  <c r="E186" i="5"/>
  <c r="F186" i="5"/>
  <c r="G186" i="5"/>
  <c r="H186" i="5"/>
  <c r="I186" i="5"/>
  <c r="J186" i="5"/>
  <c r="K186" i="5"/>
  <c r="D187" i="5"/>
  <c r="E187" i="5"/>
  <c r="F187" i="5"/>
  <c r="G187" i="5"/>
  <c r="H187" i="5"/>
  <c r="I187" i="5"/>
  <c r="J187" i="5"/>
  <c r="K187" i="5"/>
  <c r="D188" i="5"/>
  <c r="E188" i="5"/>
  <c r="F188" i="5"/>
  <c r="G188" i="5"/>
  <c r="H188" i="5"/>
  <c r="I188" i="5"/>
  <c r="J188" i="5"/>
  <c r="K188" i="5"/>
  <c r="D190" i="5"/>
  <c r="E190" i="5"/>
  <c r="F190" i="5"/>
  <c r="G190" i="5"/>
  <c r="H190" i="5"/>
  <c r="I190" i="5"/>
  <c r="J190" i="5"/>
  <c r="K190" i="5"/>
  <c r="D191" i="5"/>
  <c r="E191" i="5"/>
  <c r="F191" i="5"/>
  <c r="G191" i="5"/>
  <c r="H191" i="5"/>
  <c r="I191" i="5"/>
  <c r="J191" i="5"/>
  <c r="K191" i="5"/>
  <c r="D192" i="5"/>
  <c r="E192" i="5"/>
  <c r="F192" i="5"/>
  <c r="G192" i="5"/>
  <c r="H192" i="5"/>
  <c r="I192" i="5"/>
  <c r="J192" i="5"/>
  <c r="K192" i="5"/>
  <c r="D193" i="5"/>
  <c r="E193" i="5"/>
  <c r="F193" i="5"/>
  <c r="G193" i="5"/>
  <c r="H193" i="5"/>
  <c r="I193" i="5"/>
  <c r="J193" i="5"/>
  <c r="K193" i="5"/>
  <c r="D194" i="5"/>
  <c r="E194" i="5"/>
  <c r="F194" i="5"/>
  <c r="G194" i="5"/>
  <c r="H194" i="5"/>
  <c r="I194" i="5"/>
  <c r="J194" i="5"/>
  <c r="K194" i="5"/>
  <c r="D195" i="5"/>
  <c r="E195" i="5"/>
  <c r="F195" i="5"/>
  <c r="G195" i="5"/>
  <c r="H195" i="5"/>
  <c r="I195" i="5"/>
  <c r="J195" i="5"/>
  <c r="K195" i="5"/>
  <c r="D196" i="5"/>
  <c r="E196" i="5"/>
  <c r="F196" i="5"/>
  <c r="G196" i="5"/>
  <c r="H196" i="5"/>
  <c r="I196" i="5"/>
  <c r="J196" i="5"/>
  <c r="K196" i="5"/>
  <c r="D197" i="5"/>
  <c r="E197" i="5"/>
  <c r="F197" i="5"/>
  <c r="G197" i="5"/>
  <c r="H197" i="5"/>
  <c r="I197" i="5"/>
  <c r="J197" i="5"/>
  <c r="K197" i="5"/>
  <c r="K172" i="5"/>
  <c r="J172" i="5"/>
  <c r="I172" i="5"/>
  <c r="H172" i="5"/>
  <c r="G172" i="5"/>
  <c r="F172" i="5"/>
  <c r="E172" i="5"/>
  <c r="D172" i="5"/>
  <c r="D145" i="5"/>
  <c r="E145" i="5"/>
  <c r="F145" i="5"/>
  <c r="G145" i="5"/>
  <c r="H145" i="5"/>
  <c r="I145" i="5"/>
  <c r="J145" i="5"/>
  <c r="K145" i="5"/>
  <c r="D146" i="5"/>
  <c r="E146" i="5"/>
  <c r="F146" i="5"/>
  <c r="G146" i="5"/>
  <c r="H146" i="5"/>
  <c r="I146" i="5"/>
  <c r="J146" i="5"/>
  <c r="K146" i="5"/>
  <c r="D147" i="5"/>
  <c r="E147" i="5"/>
  <c r="F147" i="5"/>
  <c r="G147" i="5"/>
  <c r="H147" i="5"/>
  <c r="I147" i="5"/>
  <c r="J147" i="5"/>
  <c r="K147" i="5"/>
  <c r="D148" i="5"/>
  <c r="E148" i="5"/>
  <c r="F148" i="5"/>
  <c r="G148" i="5"/>
  <c r="H148" i="5"/>
  <c r="I148" i="5"/>
  <c r="J148" i="5"/>
  <c r="K148" i="5"/>
  <c r="D149" i="5"/>
  <c r="E149" i="5"/>
  <c r="F149" i="5"/>
  <c r="G149" i="5"/>
  <c r="H149" i="5"/>
  <c r="I149" i="5"/>
  <c r="J149" i="5"/>
  <c r="K149" i="5"/>
  <c r="D150" i="5"/>
  <c r="E150" i="5"/>
  <c r="F150" i="5"/>
  <c r="G150" i="5"/>
  <c r="H150" i="5"/>
  <c r="I150" i="5"/>
  <c r="J150" i="5"/>
  <c r="K150" i="5"/>
  <c r="D151" i="5"/>
  <c r="E151" i="5"/>
  <c r="F151" i="5"/>
  <c r="G151" i="5"/>
  <c r="H151" i="5"/>
  <c r="I151" i="5"/>
  <c r="J151" i="5"/>
  <c r="K151" i="5"/>
  <c r="D152" i="5"/>
  <c r="E152" i="5"/>
  <c r="F152" i="5"/>
  <c r="G152" i="5"/>
  <c r="H152" i="5"/>
  <c r="I152" i="5"/>
  <c r="J152" i="5"/>
  <c r="K152" i="5"/>
  <c r="D154" i="5"/>
  <c r="E154" i="5"/>
  <c r="F154" i="5"/>
  <c r="G154" i="5"/>
  <c r="H154" i="5"/>
  <c r="I154" i="5"/>
  <c r="J154" i="5"/>
  <c r="K154" i="5"/>
  <c r="D155" i="5"/>
  <c r="E155" i="5"/>
  <c r="F155" i="5"/>
  <c r="G155" i="5"/>
  <c r="H155" i="5"/>
  <c r="I155" i="5"/>
  <c r="J155" i="5"/>
  <c r="K155" i="5"/>
  <c r="D156" i="5"/>
  <c r="E156" i="5"/>
  <c r="F156" i="5"/>
  <c r="G156" i="5"/>
  <c r="H156" i="5"/>
  <c r="I156" i="5"/>
  <c r="J156" i="5"/>
  <c r="K156" i="5"/>
  <c r="D157" i="5"/>
  <c r="E157" i="5"/>
  <c r="F157" i="5"/>
  <c r="G157" i="5"/>
  <c r="H157" i="5"/>
  <c r="I157" i="5"/>
  <c r="J157" i="5"/>
  <c r="K157" i="5"/>
  <c r="D158" i="5"/>
  <c r="E158" i="5"/>
  <c r="F158" i="5"/>
  <c r="G158" i="5"/>
  <c r="H158" i="5"/>
  <c r="I158" i="5"/>
  <c r="J158" i="5"/>
  <c r="K158" i="5"/>
  <c r="D159" i="5"/>
  <c r="E159" i="5"/>
  <c r="F159" i="5"/>
  <c r="G159" i="5"/>
  <c r="H159" i="5"/>
  <c r="I159" i="5"/>
  <c r="J159" i="5"/>
  <c r="K159" i="5"/>
  <c r="D160" i="5"/>
  <c r="E160" i="5"/>
  <c r="F160" i="5"/>
  <c r="G160" i="5"/>
  <c r="H160" i="5"/>
  <c r="I160" i="5"/>
  <c r="J160" i="5"/>
  <c r="K160" i="5"/>
  <c r="D162" i="5"/>
  <c r="E162" i="5"/>
  <c r="F162" i="5"/>
  <c r="G162" i="5"/>
  <c r="H162" i="5"/>
  <c r="I162" i="5"/>
  <c r="J162" i="5"/>
  <c r="K162" i="5"/>
  <c r="D163" i="5"/>
  <c r="E163" i="5"/>
  <c r="F163" i="5"/>
  <c r="G163" i="5"/>
  <c r="H163" i="5"/>
  <c r="I163" i="5"/>
  <c r="J163" i="5"/>
  <c r="K163" i="5"/>
  <c r="D164" i="5"/>
  <c r="E164" i="5"/>
  <c r="F164" i="5"/>
  <c r="G164" i="5"/>
  <c r="H164" i="5"/>
  <c r="I164" i="5"/>
  <c r="J164" i="5"/>
  <c r="K164" i="5"/>
  <c r="D165" i="5"/>
  <c r="E165" i="5"/>
  <c r="F165" i="5"/>
  <c r="G165" i="5"/>
  <c r="H165" i="5"/>
  <c r="I165" i="5"/>
  <c r="J165" i="5"/>
  <c r="K165" i="5"/>
  <c r="D166" i="5"/>
  <c r="E166" i="5"/>
  <c r="F166" i="5"/>
  <c r="G166" i="5"/>
  <c r="H166" i="5"/>
  <c r="I166" i="5"/>
  <c r="J166" i="5"/>
  <c r="K166" i="5"/>
  <c r="D167" i="5"/>
  <c r="E167" i="5"/>
  <c r="F167" i="5"/>
  <c r="G167" i="5"/>
  <c r="H167" i="5"/>
  <c r="I167" i="5"/>
  <c r="J167" i="5"/>
  <c r="K167" i="5"/>
  <c r="D168" i="5"/>
  <c r="E168" i="5"/>
  <c r="F168" i="5"/>
  <c r="G168" i="5"/>
  <c r="H168" i="5"/>
  <c r="I168" i="5"/>
  <c r="J168" i="5"/>
  <c r="K168" i="5"/>
  <c r="D169" i="5"/>
  <c r="E169" i="5"/>
  <c r="F169" i="5"/>
  <c r="G169" i="5"/>
  <c r="H169" i="5"/>
  <c r="I169" i="5"/>
  <c r="J169" i="5"/>
  <c r="K169" i="5"/>
  <c r="K144" i="5"/>
  <c r="J144" i="5"/>
  <c r="I144" i="5"/>
  <c r="H144" i="5"/>
  <c r="G144" i="5"/>
  <c r="F144" i="5"/>
  <c r="E144" i="5"/>
  <c r="D144" i="5"/>
  <c r="D117" i="5"/>
  <c r="E117" i="5"/>
  <c r="F117" i="5"/>
  <c r="G117" i="5"/>
  <c r="H117" i="5"/>
  <c r="I117" i="5"/>
  <c r="J117" i="5"/>
  <c r="K117" i="5"/>
  <c r="D118" i="5"/>
  <c r="E118" i="5"/>
  <c r="F118" i="5"/>
  <c r="G118" i="5"/>
  <c r="H118" i="5"/>
  <c r="I118" i="5"/>
  <c r="J118" i="5"/>
  <c r="K118" i="5"/>
  <c r="D119" i="5"/>
  <c r="E119" i="5"/>
  <c r="F119" i="5"/>
  <c r="G119" i="5"/>
  <c r="H119" i="5"/>
  <c r="I119" i="5"/>
  <c r="J119" i="5"/>
  <c r="K119" i="5"/>
  <c r="D120" i="5"/>
  <c r="E120" i="5"/>
  <c r="F120" i="5"/>
  <c r="G120" i="5"/>
  <c r="H120" i="5"/>
  <c r="I120" i="5"/>
  <c r="J120" i="5"/>
  <c r="K120" i="5"/>
  <c r="D121" i="5"/>
  <c r="E121" i="5"/>
  <c r="F121" i="5"/>
  <c r="G121" i="5"/>
  <c r="H121" i="5"/>
  <c r="I121" i="5"/>
  <c r="J121" i="5"/>
  <c r="K121" i="5"/>
  <c r="D122" i="5"/>
  <c r="E122" i="5"/>
  <c r="F122" i="5"/>
  <c r="G122" i="5"/>
  <c r="H122" i="5"/>
  <c r="I122" i="5"/>
  <c r="J122" i="5"/>
  <c r="K122" i="5"/>
  <c r="D123" i="5"/>
  <c r="E123" i="5"/>
  <c r="F123" i="5"/>
  <c r="G123" i="5"/>
  <c r="H123" i="5"/>
  <c r="I123" i="5"/>
  <c r="J123" i="5"/>
  <c r="K123" i="5"/>
  <c r="D124" i="5"/>
  <c r="E124" i="5"/>
  <c r="F124" i="5"/>
  <c r="G124" i="5"/>
  <c r="H124" i="5"/>
  <c r="I124" i="5"/>
  <c r="J124" i="5"/>
  <c r="K124" i="5"/>
  <c r="D126" i="5"/>
  <c r="E126" i="5"/>
  <c r="F126" i="5"/>
  <c r="G126" i="5"/>
  <c r="H126" i="5"/>
  <c r="I126" i="5"/>
  <c r="J126" i="5"/>
  <c r="K126" i="5"/>
  <c r="D127" i="5"/>
  <c r="E127" i="5"/>
  <c r="F127" i="5"/>
  <c r="G127" i="5"/>
  <c r="H127" i="5"/>
  <c r="I127" i="5"/>
  <c r="J127" i="5"/>
  <c r="K127" i="5"/>
  <c r="D128" i="5"/>
  <c r="E128" i="5"/>
  <c r="F128" i="5"/>
  <c r="G128" i="5"/>
  <c r="H128" i="5"/>
  <c r="I128" i="5"/>
  <c r="J128" i="5"/>
  <c r="K128" i="5"/>
  <c r="D129" i="5"/>
  <c r="E129" i="5"/>
  <c r="F129" i="5"/>
  <c r="G129" i="5"/>
  <c r="H129" i="5"/>
  <c r="I129" i="5"/>
  <c r="J129" i="5"/>
  <c r="K129" i="5"/>
  <c r="D130" i="5"/>
  <c r="E130" i="5"/>
  <c r="F130" i="5"/>
  <c r="G130" i="5"/>
  <c r="H130" i="5"/>
  <c r="I130" i="5"/>
  <c r="J130" i="5"/>
  <c r="K130" i="5"/>
  <c r="D131" i="5"/>
  <c r="E131" i="5"/>
  <c r="F131" i="5"/>
  <c r="G131" i="5"/>
  <c r="H131" i="5"/>
  <c r="I131" i="5"/>
  <c r="J131" i="5"/>
  <c r="K131" i="5"/>
  <c r="D132" i="5"/>
  <c r="E132" i="5"/>
  <c r="F132" i="5"/>
  <c r="G132" i="5"/>
  <c r="H132" i="5"/>
  <c r="I132" i="5"/>
  <c r="J132" i="5"/>
  <c r="K132" i="5"/>
  <c r="D134" i="5"/>
  <c r="E134" i="5"/>
  <c r="F134" i="5"/>
  <c r="G134" i="5"/>
  <c r="H134" i="5"/>
  <c r="I134" i="5"/>
  <c r="J134" i="5"/>
  <c r="K134" i="5"/>
  <c r="D135" i="5"/>
  <c r="E135" i="5"/>
  <c r="F135" i="5"/>
  <c r="G135" i="5"/>
  <c r="H135" i="5"/>
  <c r="I135" i="5"/>
  <c r="J135" i="5"/>
  <c r="K135" i="5"/>
  <c r="D136" i="5"/>
  <c r="E136" i="5"/>
  <c r="F136" i="5"/>
  <c r="G136" i="5"/>
  <c r="H136" i="5"/>
  <c r="I136" i="5"/>
  <c r="J136" i="5"/>
  <c r="K136" i="5"/>
  <c r="D137" i="5"/>
  <c r="E137" i="5"/>
  <c r="F137" i="5"/>
  <c r="G137" i="5"/>
  <c r="H137" i="5"/>
  <c r="I137" i="5"/>
  <c r="J137" i="5"/>
  <c r="K137" i="5"/>
  <c r="D138" i="5"/>
  <c r="E138" i="5"/>
  <c r="F138" i="5"/>
  <c r="G138" i="5"/>
  <c r="H138" i="5"/>
  <c r="I138" i="5"/>
  <c r="J138" i="5"/>
  <c r="K138" i="5"/>
  <c r="D139" i="5"/>
  <c r="E139" i="5"/>
  <c r="F139" i="5"/>
  <c r="G139" i="5"/>
  <c r="H139" i="5"/>
  <c r="I139" i="5"/>
  <c r="J139" i="5"/>
  <c r="K139" i="5"/>
  <c r="D140" i="5"/>
  <c r="E140" i="5"/>
  <c r="F140" i="5"/>
  <c r="G140" i="5"/>
  <c r="H140" i="5"/>
  <c r="I140" i="5"/>
  <c r="J140" i="5"/>
  <c r="K140" i="5"/>
  <c r="D141" i="5"/>
  <c r="E141" i="5"/>
  <c r="F141" i="5"/>
  <c r="G141" i="5"/>
  <c r="H141" i="5"/>
  <c r="I141" i="5"/>
  <c r="J141" i="5"/>
  <c r="K141" i="5"/>
  <c r="K116" i="5"/>
  <c r="J116" i="5"/>
  <c r="H116" i="5"/>
  <c r="G116" i="5"/>
  <c r="I116" i="5"/>
  <c r="F116" i="5"/>
  <c r="E116" i="5"/>
  <c r="D116" i="5"/>
  <c r="C89" i="5"/>
  <c r="D89" i="5"/>
  <c r="E89" i="5"/>
  <c r="F89" i="5"/>
  <c r="G89" i="5"/>
  <c r="H89" i="5"/>
  <c r="I89" i="5"/>
  <c r="J89" i="5"/>
  <c r="K89" i="5"/>
  <c r="C90" i="5"/>
  <c r="D90" i="5"/>
  <c r="E90" i="5"/>
  <c r="F90" i="5"/>
  <c r="G90" i="5"/>
  <c r="H90" i="5"/>
  <c r="I90" i="5"/>
  <c r="J90" i="5"/>
  <c r="K90" i="5"/>
  <c r="C91" i="5"/>
  <c r="D91" i="5"/>
  <c r="E91" i="5"/>
  <c r="F91" i="5"/>
  <c r="G91" i="5"/>
  <c r="H91" i="5"/>
  <c r="I91" i="5"/>
  <c r="J91" i="5"/>
  <c r="K91" i="5"/>
  <c r="C92" i="5"/>
  <c r="D92" i="5"/>
  <c r="E92" i="5"/>
  <c r="F92" i="5"/>
  <c r="G92" i="5"/>
  <c r="H92" i="5"/>
  <c r="I92" i="5"/>
  <c r="J92" i="5"/>
  <c r="K92" i="5"/>
  <c r="C93" i="5"/>
  <c r="D93" i="5"/>
  <c r="E93" i="5"/>
  <c r="F93" i="5"/>
  <c r="G93" i="5"/>
  <c r="H93" i="5"/>
  <c r="I93" i="5"/>
  <c r="J93" i="5"/>
  <c r="K93" i="5"/>
  <c r="C94" i="5"/>
  <c r="D94" i="5"/>
  <c r="E94" i="5"/>
  <c r="F94" i="5"/>
  <c r="G94" i="5"/>
  <c r="H94" i="5"/>
  <c r="I94" i="5"/>
  <c r="J94" i="5"/>
  <c r="K94" i="5"/>
  <c r="C95" i="5"/>
  <c r="D95" i="5"/>
  <c r="E95" i="5"/>
  <c r="F95" i="5"/>
  <c r="G95" i="5"/>
  <c r="H95" i="5"/>
  <c r="I95" i="5"/>
  <c r="J95" i="5"/>
  <c r="K95" i="5"/>
  <c r="C96" i="5"/>
  <c r="D96" i="5"/>
  <c r="E96" i="5"/>
  <c r="F96" i="5"/>
  <c r="G96" i="5"/>
  <c r="H96" i="5"/>
  <c r="I96" i="5"/>
  <c r="J96" i="5"/>
  <c r="K96" i="5"/>
  <c r="C98" i="5"/>
  <c r="D98" i="5"/>
  <c r="E98" i="5"/>
  <c r="F98" i="5"/>
  <c r="G98" i="5"/>
  <c r="H98" i="5"/>
  <c r="I98" i="5"/>
  <c r="J98" i="5"/>
  <c r="K98" i="5"/>
  <c r="C99" i="5"/>
  <c r="D99" i="5"/>
  <c r="E99" i="5"/>
  <c r="F99" i="5"/>
  <c r="G99" i="5"/>
  <c r="H99" i="5"/>
  <c r="I99" i="5"/>
  <c r="J99" i="5"/>
  <c r="K99" i="5"/>
  <c r="C100" i="5"/>
  <c r="D100" i="5"/>
  <c r="E100" i="5"/>
  <c r="F100" i="5"/>
  <c r="G100" i="5"/>
  <c r="H100" i="5"/>
  <c r="I100" i="5"/>
  <c r="J100" i="5"/>
  <c r="K100" i="5"/>
  <c r="C101" i="5"/>
  <c r="D101" i="5"/>
  <c r="E101" i="5"/>
  <c r="F101" i="5"/>
  <c r="G101" i="5"/>
  <c r="H101" i="5"/>
  <c r="I101" i="5"/>
  <c r="J101" i="5"/>
  <c r="K101" i="5"/>
  <c r="C102" i="5"/>
  <c r="D102" i="5"/>
  <c r="E102" i="5"/>
  <c r="F102" i="5"/>
  <c r="G102" i="5"/>
  <c r="H102" i="5"/>
  <c r="I102" i="5"/>
  <c r="J102" i="5"/>
  <c r="K102" i="5"/>
  <c r="C103" i="5"/>
  <c r="D103" i="5"/>
  <c r="E103" i="5"/>
  <c r="F103" i="5"/>
  <c r="G103" i="5"/>
  <c r="H103" i="5"/>
  <c r="I103" i="5"/>
  <c r="J103" i="5"/>
  <c r="K103" i="5"/>
  <c r="C104" i="5"/>
  <c r="D104" i="5"/>
  <c r="E104" i="5"/>
  <c r="F104" i="5"/>
  <c r="G104" i="5"/>
  <c r="H104" i="5"/>
  <c r="I104" i="5"/>
  <c r="J104" i="5"/>
  <c r="K104" i="5"/>
  <c r="C106" i="5"/>
  <c r="D106" i="5"/>
  <c r="E106" i="5"/>
  <c r="F106" i="5"/>
  <c r="G106" i="5"/>
  <c r="H106" i="5"/>
  <c r="I106" i="5"/>
  <c r="J106" i="5"/>
  <c r="K106" i="5"/>
  <c r="C107" i="5"/>
  <c r="D107" i="5"/>
  <c r="E107" i="5"/>
  <c r="F107" i="5"/>
  <c r="G107" i="5"/>
  <c r="H107" i="5"/>
  <c r="I107" i="5"/>
  <c r="J107" i="5"/>
  <c r="K107" i="5"/>
  <c r="C108" i="5"/>
  <c r="D108" i="5"/>
  <c r="E108" i="5"/>
  <c r="F108" i="5"/>
  <c r="G108" i="5"/>
  <c r="H108" i="5"/>
  <c r="I108" i="5"/>
  <c r="J108" i="5"/>
  <c r="K108" i="5"/>
  <c r="C109" i="5"/>
  <c r="D109" i="5"/>
  <c r="E109" i="5"/>
  <c r="F109" i="5"/>
  <c r="G109" i="5"/>
  <c r="H109" i="5"/>
  <c r="I109" i="5"/>
  <c r="J109" i="5"/>
  <c r="K109" i="5"/>
  <c r="C110" i="5"/>
  <c r="D110" i="5"/>
  <c r="E110" i="5"/>
  <c r="F110" i="5"/>
  <c r="G110" i="5"/>
  <c r="H110" i="5"/>
  <c r="I110" i="5"/>
  <c r="J110" i="5"/>
  <c r="K110" i="5"/>
  <c r="C111" i="5"/>
  <c r="D111" i="5"/>
  <c r="E111" i="5"/>
  <c r="F111" i="5"/>
  <c r="G111" i="5"/>
  <c r="H111" i="5"/>
  <c r="I111" i="5"/>
  <c r="J111" i="5"/>
  <c r="K111" i="5"/>
  <c r="C112" i="5"/>
  <c r="D112" i="5"/>
  <c r="E112" i="5"/>
  <c r="F112" i="5"/>
  <c r="G112" i="5"/>
  <c r="H112" i="5"/>
  <c r="I112" i="5"/>
  <c r="J112" i="5"/>
  <c r="K112" i="5"/>
  <c r="C113" i="5"/>
  <c r="D113" i="5"/>
  <c r="E113" i="5"/>
  <c r="F113" i="5"/>
  <c r="G113" i="5"/>
  <c r="H113" i="5"/>
  <c r="I113" i="5"/>
  <c r="J113" i="5"/>
  <c r="K113" i="5"/>
  <c r="K88" i="5"/>
  <c r="J88" i="5"/>
  <c r="I88" i="5"/>
  <c r="H88" i="5"/>
  <c r="G88" i="5"/>
  <c r="F88" i="5"/>
  <c r="E88" i="5"/>
  <c r="D88" i="5"/>
  <c r="C88" i="5"/>
  <c r="C61" i="5"/>
  <c r="D61" i="5"/>
  <c r="E61" i="5"/>
  <c r="F61" i="5"/>
  <c r="G61" i="5"/>
  <c r="H61" i="5"/>
  <c r="I61" i="5"/>
  <c r="J61" i="5"/>
  <c r="K61" i="5"/>
  <c r="C62" i="5"/>
  <c r="D62" i="5"/>
  <c r="E62" i="5"/>
  <c r="F62" i="5"/>
  <c r="G62" i="5"/>
  <c r="H62" i="5"/>
  <c r="I62" i="5"/>
  <c r="J62" i="5"/>
  <c r="K62" i="5"/>
  <c r="C63" i="5"/>
  <c r="D63" i="5"/>
  <c r="E63" i="5"/>
  <c r="F63" i="5"/>
  <c r="G63" i="5"/>
  <c r="H63" i="5"/>
  <c r="I63" i="5"/>
  <c r="J63" i="5"/>
  <c r="K63" i="5"/>
  <c r="C64" i="5"/>
  <c r="D64" i="5"/>
  <c r="E64" i="5"/>
  <c r="F64" i="5"/>
  <c r="G64" i="5"/>
  <c r="H64" i="5"/>
  <c r="I64" i="5"/>
  <c r="J64" i="5"/>
  <c r="K64" i="5"/>
  <c r="C65" i="5"/>
  <c r="D65" i="5"/>
  <c r="E65" i="5"/>
  <c r="F65" i="5"/>
  <c r="G65" i="5"/>
  <c r="H65" i="5"/>
  <c r="I65" i="5"/>
  <c r="J65" i="5"/>
  <c r="K65" i="5"/>
  <c r="C66" i="5"/>
  <c r="D66" i="5"/>
  <c r="E66" i="5"/>
  <c r="F66" i="5"/>
  <c r="G66" i="5"/>
  <c r="H66" i="5"/>
  <c r="I66" i="5"/>
  <c r="J66" i="5"/>
  <c r="K66" i="5"/>
  <c r="C67" i="5"/>
  <c r="D67" i="5"/>
  <c r="E67" i="5"/>
  <c r="F67" i="5"/>
  <c r="G67" i="5"/>
  <c r="H67" i="5"/>
  <c r="I67" i="5"/>
  <c r="J67" i="5"/>
  <c r="K67" i="5"/>
  <c r="C68" i="5"/>
  <c r="D68" i="5"/>
  <c r="E68" i="5"/>
  <c r="F68" i="5"/>
  <c r="G68" i="5"/>
  <c r="H68" i="5"/>
  <c r="I68" i="5"/>
  <c r="J68" i="5"/>
  <c r="K68" i="5"/>
  <c r="C70" i="5"/>
  <c r="D70" i="5"/>
  <c r="E70" i="5"/>
  <c r="F70" i="5"/>
  <c r="G70" i="5"/>
  <c r="H70" i="5"/>
  <c r="I70" i="5"/>
  <c r="J70" i="5"/>
  <c r="K70" i="5"/>
  <c r="C71" i="5"/>
  <c r="D71" i="5"/>
  <c r="E71" i="5"/>
  <c r="F71" i="5"/>
  <c r="G71" i="5"/>
  <c r="H71" i="5"/>
  <c r="I71" i="5"/>
  <c r="J71" i="5"/>
  <c r="K71" i="5"/>
  <c r="C72" i="5"/>
  <c r="D72" i="5"/>
  <c r="E72" i="5"/>
  <c r="F72" i="5"/>
  <c r="G72" i="5"/>
  <c r="H72" i="5"/>
  <c r="I72" i="5"/>
  <c r="J72" i="5"/>
  <c r="K72" i="5"/>
  <c r="C73" i="5"/>
  <c r="D73" i="5"/>
  <c r="E73" i="5"/>
  <c r="F73" i="5"/>
  <c r="G73" i="5"/>
  <c r="H73" i="5"/>
  <c r="I73" i="5"/>
  <c r="J73" i="5"/>
  <c r="K73" i="5"/>
  <c r="C74" i="5"/>
  <c r="D74" i="5"/>
  <c r="E74" i="5"/>
  <c r="F74" i="5"/>
  <c r="G74" i="5"/>
  <c r="H74" i="5"/>
  <c r="I74" i="5"/>
  <c r="J74" i="5"/>
  <c r="K74" i="5"/>
  <c r="C75" i="5"/>
  <c r="D75" i="5"/>
  <c r="E75" i="5"/>
  <c r="F75" i="5"/>
  <c r="G75" i="5"/>
  <c r="H75" i="5"/>
  <c r="I75" i="5"/>
  <c r="J75" i="5"/>
  <c r="K75" i="5"/>
  <c r="C76" i="5"/>
  <c r="D76" i="5"/>
  <c r="E76" i="5"/>
  <c r="F76" i="5"/>
  <c r="G76" i="5"/>
  <c r="H76" i="5"/>
  <c r="I76" i="5"/>
  <c r="J76" i="5"/>
  <c r="K76" i="5"/>
  <c r="C78" i="5"/>
  <c r="D78" i="5"/>
  <c r="E78" i="5"/>
  <c r="F78" i="5"/>
  <c r="G78" i="5"/>
  <c r="H78" i="5"/>
  <c r="I78" i="5"/>
  <c r="J78" i="5"/>
  <c r="K78" i="5"/>
  <c r="C79" i="5"/>
  <c r="D79" i="5"/>
  <c r="E79" i="5"/>
  <c r="F79" i="5"/>
  <c r="G79" i="5"/>
  <c r="H79" i="5"/>
  <c r="I79" i="5"/>
  <c r="J79" i="5"/>
  <c r="K79" i="5"/>
  <c r="C80" i="5"/>
  <c r="D80" i="5"/>
  <c r="E80" i="5"/>
  <c r="F80" i="5"/>
  <c r="G80" i="5"/>
  <c r="H80" i="5"/>
  <c r="I80" i="5"/>
  <c r="J80" i="5"/>
  <c r="K80" i="5"/>
  <c r="C81" i="5"/>
  <c r="D81" i="5"/>
  <c r="E81" i="5"/>
  <c r="F81" i="5"/>
  <c r="G81" i="5"/>
  <c r="H81" i="5"/>
  <c r="I81" i="5"/>
  <c r="J81" i="5"/>
  <c r="K81" i="5"/>
  <c r="C82" i="5"/>
  <c r="D82" i="5"/>
  <c r="E82" i="5"/>
  <c r="F82" i="5"/>
  <c r="G82" i="5"/>
  <c r="H82" i="5"/>
  <c r="I82" i="5"/>
  <c r="J82" i="5"/>
  <c r="K82" i="5"/>
  <c r="C83" i="5"/>
  <c r="D83" i="5"/>
  <c r="E83" i="5"/>
  <c r="F83" i="5"/>
  <c r="G83" i="5"/>
  <c r="H83" i="5"/>
  <c r="I83" i="5"/>
  <c r="J83" i="5"/>
  <c r="K83" i="5"/>
  <c r="C84" i="5"/>
  <c r="D84" i="5"/>
  <c r="E84" i="5"/>
  <c r="F84" i="5"/>
  <c r="G84" i="5"/>
  <c r="H84" i="5"/>
  <c r="I84" i="5"/>
  <c r="J84" i="5"/>
  <c r="K84" i="5"/>
  <c r="C85" i="5"/>
  <c r="D85" i="5"/>
  <c r="E85" i="5"/>
  <c r="F85" i="5"/>
  <c r="G85" i="5"/>
  <c r="H85" i="5"/>
  <c r="I85" i="5"/>
  <c r="J85" i="5"/>
  <c r="K85" i="5"/>
  <c r="K60" i="5"/>
  <c r="J60" i="5"/>
  <c r="I60" i="5"/>
  <c r="H60" i="5"/>
  <c r="G60" i="5"/>
  <c r="F60" i="5"/>
  <c r="E60" i="5"/>
  <c r="D60" i="5"/>
  <c r="C60" i="5"/>
  <c r="K33" i="5"/>
  <c r="K34" i="5"/>
  <c r="K35" i="5"/>
  <c r="K36" i="5"/>
  <c r="K37" i="5"/>
  <c r="K38" i="5"/>
  <c r="K39" i="5"/>
  <c r="K40" i="5"/>
  <c r="K42" i="5"/>
  <c r="K43" i="5"/>
  <c r="K44" i="5"/>
  <c r="K45" i="5"/>
  <c r="K46" i="5"/>
  <c r="K47" i="5"/>
  <c r="K48" i="5"/>
  <c r="K50" i="5"/>
  <c r="K51" i="5"/>
  <c r="K52" i="5"/>
  <c r="K53" i="5"/>
  <c r="K54" i="5"/>
  <c r="K55" i="5"/>
  <c r="K56" i="5"/>
  <c r="K57" i="5"/>
  <c r="K32" i="5"/>
  <c r="K5" i="5"/>
  <c r="K6" i="5"/>
  <c r="K7" i="5"/>
  <c r="K8" i="5"/>
  <c r="K9" i="5"/>
  <c r="K10" i="5"/>
  <c r="K11" i="5"/>
  <c r="K12" i="5"/>
  <c r="K14" i="5"/>
  <c r="K15" i="5"/>
  <c r="K16" i="5"/>
  <c r="K17" i="5"/>
  <c r="K18" i="5"/>
  <c r="K19" i="5"/>
  <c r="K20" i="5"/>
  <c r="K22" i="5"/>
  <c r="K23" i="5"/>
  <c r="K24" i="5"/>
  <c r="K25" i="5"/>
  <c r="K26" i="5"/>
  <c r="K27" i="5"/>
  <c r="K28" i="5"/>
  <c r="K29" i="5"/>
  <c r="K4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2" i="5"/>
  <c r="E42" i="5"/>
  <c r="F42" i="5"/>
  <c r="G42" i="5"/>
  <c r="H42" i="5"/>
  <c r="I42" i="5"/>
  <c r="J42" i="5"/>
  <c r="D43" i="5"/>
  <c r="E43" i="5"/>
  <c r="F43" i="5"/>
  <c r="G43" i="5"/>
  <c r="H43" i="5"/>
  <c r="I43" i="5"/>
  <c r="J43" i="5"/>
  <c r="D44" i="5"/>
  <c r="E44" i="5"/>
  <c r="F44" i="5"/>
  <c r="G44" i="5"/>
  <c r="H44" i="5"/>
  <c r="I44" i="5"/>
  <c r="J44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50" i="5"/>
  <c r="E50" i="5"/>
  <c r="F50" i="5"/>
  <c r="G50" i="5"/>
  <c r="H50" i="5"/>
  <c r="I50" i="5"/>
  <c r="J50" i="5"/>
  <c r="D51" i="5"/>
  <c r="E51" i="5"/>
  <c r="F51" i="5"/>
  <c r="G51" i="5"/>
  <c r="H51" i="5"/>
  <c r="I51" i="5"/>
  <c r="J51" i="5"/>
  <c r="D52" i="5"/>
  <c r="E52" i="5"/>
  <c r="F52" i="5"/>
  <c r="G52" i="5"/>
  <c r="H52" i="5"/>
  <c r="I52" i="5"/>
  <c r="J52" i="5"/>
  <c r="D53" i="5"/>
  <c r="E53" i="5"/>
  <c r="F53" i="5"/>
  <c r="G53" i="5"/>
  <c r="H53" i="5"/>
  <c r="I53" i="5"/>
  <c r="J53" i="5"/>
  <c r="D54" i="5"/>
  <c r="E54" i="5"/>
  <c r="F54" i="5"/>
  <c r="G54" i="5"/>
  <c r="H54" i="5"/>
  <c r="I54" i="5"/>
  <c r="J54" i="5"/>
  <c r="D55" i="5"/>
  <c r="E55" i="5"/>
  <c r="F55" i="5"/>
  <c r="G55" i="5"/>
  <c r="H55" i="5"/>
  <c r="I55" i="5"/>
  <c r="J55" i="5"/>
  <c r="D56" i="5"/>
  <c r="E56" i="5"/>
  <c r="F56" i="5"/>
  <c r="G56" i="5"/>
  <c r="H56" i="5"/>
  <c r="I56" i="5"/>
  <c r="J56" i="5"/>
  <c r="D57" i="5"/>
  <c r="E57" i="5"/>
  <c r="F57" i="5"/>
  <c r="G57" i="5"/>
  <c r="H57" i="5"/>
  <c r="I57" i="5"/>
  <c r="J57" i="5"/>
  <c r="J32" i="5"/>
  <c r="I32" i="5"/>
  <c r="H32" i="5"/>
  <c r="G32" i="5"/>
  <c r="F32" i="5"/>
  <c r="E32" i="5"/>
  <c r="D32" i="5"/>
  <c r="C33" i="5"/>
  <c r="C34" i="5"/>
  <c r="C35" i="5"/>
  <c r="C36" i="5"/>
  <c r="C37" i="5"/>
  <c r="C38" i="5"/>
  <c r="C39" i="5"/>
  <c r="C40" i="5"/>
  <c r="C42" i="5"/>
  <c r="C43" i="5"/>
  <c r="C44" i="5"/>
  <c r="C45" i="5"/>
  <c r="C46" i="5"/>
  <c r="C47" i="5"/>
  <c r="C48" i="5"/>
  <c r="C50" i="5"/>
  <c r="C51" i="5"/>
  <c r="C52" i="5"/>
  <c r="C53" i="5"/>
  <c r="C54" i="5"/>
  <c r="C55" i="5"/>
  <c r="C56" i="5"/>
  <c r="C57" i="5"/>
  <c r="C32" i="5"/>
  <c r="C5" i="8"/>
  <c r="C4" i="8"/>
  <c r="C3" i="8"/>
  <c r="L8" i="8" s="1"/>
  <c r="C2" i="8"/>
  <c r="F3" i="8" s="1"/>
  <c r="J5" i="5"/>
  <c r="J6" i="5"/>
  <c r="J7" i="5"/>
  <c r="J8" i="5"/>
  <c r="J9" i="5"/>
  <c r="J10" i="5"/>
  <c r="J11" i="5"/>
  <c r="J12" i="5"/>
  <c r="J14" i="5"/>
  <c r="J15" i="5"/>
  <c r="J16" i="5"/>
  <c r="J17" i="5"/>
  <c r="J18" i="5"/>
  <c r="J19" i="5"/>
  <c r="J20" i="5"/>
  <c r="J22" i="5"/>
  <c r="J23" i="5"/>
  <c r="J24" i="5"/>
  <c r="J25" i="5"/>
  <c r="J26" i="5"/>
  <c r="J27" i="5"/>
  <c r="J28" i="5"/>
  <c r="J29" i="5"/>
  <c r="I5" i="5"/>
  <c r="I6" i="5"/>
  <c r="I7" i="5"/>
  <c r="I8" i="5"/>
  <c r="I9" i="5"/>
  <c r="I10" i="5"/>
  <c r="I11" i="5"/>
  <c r="I12" i="5"/>
  <c r="I14" i="5"/>
  <c r="I15" i="5"/>
  <c r="I16" i="5"/>
  <c r="I17" i="5"/>
  <c r="I18" i="5"/>
  <c r="I19" i="5"/>
  <c r="I20" i="5"/>
  <c r="I22" i="5"/>
  <c r="I23" i="5"/>
  <c r="I24" i="5"/>
  <c r="I25" i="5"/>
  <c r="I26" i="5"/>
  <c r="I27" i="5"/>
  <c r="I28" i="5"/>
  <c r="I29" i="5"/>
  <c r="J4" i="5"/>
  <c r="I4" i="5"/>
  <c r="H5" i="5"/>
  <c r="H6" i="5"/>
  <c r="H7" i="5"/>
  <c r="H8" i="5"/>
  <c r="H9" i="5"/>
  <c r="H10" i="5"/>
  <c r="H11" i="5"/>
  <c r="H12" i="5"/>
  <c r="H14" i="5"/>
  <c r="H15" i="5"/>
  <c r="H16" i="5"/>
  <c r="H17" i="5"/>
  <c r="H18" i="5"/>
  <c r="H19" i="5"/>
  <c r="H20" i="5"/>
  <c r="H22" i="5"/>
  <c r="H23" i="5"/>
  <c r="H24" i="5"/>
  <c r="H25" i="5"/>
  <c r="H26" i="5"/>
  <c r="H27" i="5"/>
  <c r="H28" i="5"/>
  <c r="H29" i="5"/>
  <c r="H4" i="5"/>
  <c r="G5" i="5"/>
  <c r="G6" i="5"/>
  <c r="G7" i="5"/>
  <c r="G8" i="5"/>
  <c r="G9" i="5"/>
  <c r="G10" i="5"/>
  <c r="G11" i="5"/>
  <c r="G12" i="5"/>
  <c r="G14" i="5"/>
  <c r="G15" i="5"/>
  <c r="G16" i="5"/>
  <c r="G17" i="5"/>
  <c r="G18" i="5"/>
  <c r="G19" i="5"/>
  <c r="G20" i="5"/>
  <c r="G22" i="5"/>
  <c r="G23" i="5"/>
  <c r="G24" i="5"/>
  <c r="G25" i="5"/>
  <c r="G26" i="5"/>
  <c r="G27" i="5"/>
  <c r="G28" i="5"/>
  <c r="G29" i="5"/>
  <c r="F5" i="5"/>
  <c r="F6" i="5"/>
  <c r="F7" i="5"/>
  <c r="F8" i="5"/>
  <c r="F9" i="5"/>
  <c r="F10" i="5"/>
  <c r="F11" i="5"/>
  <c r="F12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29" i="5"/>
  <c r="G4" i="5"/>
  <c r="F4" i="5"/>
  <c r="E14" i="5"/>
  <c r="E15" i="5"/>
  <c r="E16" i="5"/>
  <c r="E17" i="5"/>
  <c r="E18" i="5"/>
  <c r="E19" i="5"/>
  <c r="E20" i="5"/>
  <c r="E22" i="5"/>
  <c r="E23" i="5"/>
  <c r="E24" i="5"/>
  <c r="E25" i="5"/>
  <c r="E26" i="5"/>
  <c r="E27" i="5"/>
  <c r="E28" i="5"/>
  <c r="E29" i="5"/>
  <c r="E5" i="5"/>
  <c r="E6" i="5"/>
  <c r="E7" i="5"/>
  <c r="E8" i="5"/>
  <c r="E9" i="5"/>
  <c r="E10" i="5"/>
  <c r="E11" i="5"/>
  <c r="E12" i="5"/>
  <c r="E4" i="5"/>
  <c r="D5" i="5"/>
  <c r="D6" i="5"/>
  <c r="D7" i="5"/>
  <c r="D8" i="5"/>
  <c r="D9" i="5"/>
  <c r="D10" i="5"/>
  <c r="D11" i="5"/>
  <c r="D12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4" i="5"/>
  <c r="F4" i="8" l="1"/>
  <c r="C8" i="8"/>
  <c r="G8" i="8"/>
  <c r="C23" i="5"/>
  <c r="C24" i="5"/>
  <c r="C25" i="5"/>
  <c r="C26" i="5"/>
  <c r="C27" i="5"/>
  <c r="C28" i="5"/>
  <c r="C29" i="5"/>
  <c r="C22" i="5"/>
  <c r="C15" i="5"/>
  <c r="C16" i="5"/>
  <c r="C17" i="5"/>
  <c r="C18" i="5"/>
  <c r="C19" i="5"/>
  <c r="C20" i="5"/>
  <c r="C14" i="5"/>
  <c r="C5" i="5"/>
  <c r="C6" i="5"/>
  <c r="C7" i="5"/>
  <c r="C8" i="5"/>
  <c r="C9" i="5"/>
  <c r="C10" i="5"/>
  <c r="C11" i="5"/>
  <c r="C12" i="5"/>
  <c r="C4" i="5"/>
  <c r="C34" i="8"/>
  <c r="G14" i="8"/>
  <c r="D34" i="8" l="1"/>
  <c r="H14" i="8"/>
  <c r="C9" i="8"/>
  <c r="G31" i="8"/>
  <c r="G20" i="8"/>
  <c r="C22" i="8"/>
  <c r="G28" i="8"/>
  <c r="C20" i="8"/>
  <c r="G27" i="8"/>
  <c r="C29" i="8"/>
  <c r="C31" i="8"/>
  <c r="G25" i="8"/>
  <c r="G32" i="8"/>
  <c r="C15" i="8"/>
  <c r="C10" i="8"/>
  <c r="G23" i="8"/>
  <c r="C28" i="8"/>
  <c r="G22" i="8"/>
  <c r="G16" i="8"/>
  <c r="C21" i="8"/>
  <c r="C27" i="8"/>
  <c r="C14" i="8"/>
  <c r="C30" i="8"/>
  <c r="C13" i="8"/>
  <c r="C19" i="8"/>
  <c r="G19" i="8"/>
  <c r="G9" i="8"/>
  <c r="G15" i="8"/>
  <c r="C33" i="8"/>
  <c r="G17" i="8"/>
  <c r="C32" i="8"/>
  <c r="C25" i="8"/>
  <c r="G33" i="8"/>
  <c r="G21" i="8"/>
  <c r="G13" i="8"/>
  <c r="C11" i="8"/>
  <c r="G24" i="8"/>
  <c r="G11" i="8"/>
  <c r="C16" i="8"/>
  <c r="G29" i="8"/>
  <c r="G12" i="8"/>
  <c r="C23" i="8"/>
  <c r="C12" i="8"/>
  <c r="G10" i="8"/>
  <c r="G30" i="8"/>
  <c r="G34" i="8"/>
  <c r="C24" i="8"/>
  <c r="C17" i="8"/>
  <c r="D12" i="8" l="1"/>
  <c r="D23" i="8"/>
  <c r="L12" i="8"/>
  <c r="M12" i="8" s="1"/>
  <c r="H12" i="8"/>
  <c r="H23" i="8"/>
  <c r="L23" i="8"/>
  <c r="M23" i="8" s="1"/>
  <c r="D28" i="8"/>
  <c r="D27" i="8"/>
  <c r="H27" i="8"/>
  <c r="L27" i="8"/>
  <c r="M27" i="8" s="1"/>
  <c r="D20" i="8"/>
  <c r="H29" i="8"/>
  <c r="L29" i="8"/>
  <c r="M29" i="8" s="1"/>
  <c r="H15" i="8"/>
  <c r="L15" i="8"/>
  <c r="M15" i="8" s="1"/>
  <c r="H31" i="8"/>
  <c r="L31" i="8"/>
  <c r="M31" i="8" s="1"/>
  <c r="H20" i="8"/>
  <c r="L20" i="8"/>
  <c r="M20" i="8" s="1"/>
  <c r="H11" i="8"/>
  <c r="L11" i="8"/>
  <c r="M11" i="8" s="1"/>
  <c r="D19" i="8"/>
  <c r="L34" i="8"/>
  <c r="M34" i="8" s="1"/>
  <c r="H34" i="8"/>
  <c r="D33" i="8"/>
  <c r="D17" i="8"/>
  <c r="D10" i="8"/>
  <c r="D11" i="8"/>
  <c r="L10" i="8"/>
  <c r="M10" i="8" s="1"/>
  <c r="H10" i="8"/>
  <c r="D22" i="8"/>
  <c r="D29" i="8"/>
  <c r="L25" i="8"/>
  <c r="M25" i="8" s="1"/>
  <c r="H25" i="8"/>
  <c r="D14" i="8"/>
  <c r="L14" i="8"/>
  <c r="M14" i="8" s="1"/>
  <c r="L30" i="8"/>
  <c r="M30" i="8" s="1"/>
  <c r="H30" i="8"/>
  <c r="H17" i="8"/>
  <c r="L17" i="8"/>
  <c r="M17" i="8" s="1"/>
  <c r="H32" i="8"/>
  <c r="L32" i="8"/>
  <c r="M32" i="8" s="1"/>
  <c r="L33" i="8"/>
  <c r="M33" i="8" s="1"/>
  <c r="H33" i="8"/>
  <c r="D21" i="8"/>
  <c r="D30" i="8"/>
  <c r="D13" i="8"/>
  <c r="D9" i="8"/>
  <c r="D16" i="8"/>
  <c r="D24" i="8"/>
  <c r="D25" i="8"/>
  <c r="H19" i="8"/>
  <c r="L19" i="8"/>
  <c r="M19" i="8" s="1"/>
  <c r="D32" i="8"/>
  <c r="H9" i="8"/>
  <c r="L9" i="8"/>
  <c r="M9" i="8" s="1"/>
  <c r="L24" i="8"/>
  <c r="M24" i="8" s="1"/>
  <c r="H24" i="8"/>
  <c r="L21" i="8"/>
  <c r="M21" i="8" s="1"/>
  <c r="H21" i="8"/>
  <c r="D15" i="8"/>
  <c r="H16" i="8"/>
  <c r="L16" i="8"/>
  <c r="M16" i="8" s="1"/>
  <c r="D31" i="8"/>
  <c r="L28" i="8"/>
  <c r="M28" i="8" s="1"/>
  <c r="H28" i="8"/>
  <c r="L22" i="8"/>
  <c r="M22" i="8" s="1"/>
  <c r="H22" i="8"/>
  <c r="L13" i="8"/>
  <c r="M13" i="8" s="1"/>
  <c r="H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CFN</author>
  </authors>
  <commentList>
    <comment ref="T29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Opgjort i olieækvivalenter
</t>
        </r>
      </text>
    </comment>
    <comment ref="T62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Opgjort i olieækvivalenter
</t>
        </r>
      </text>
    </comment>
  </commentList>
</comments>
</file>

<file path=xl/sharedStrings.xml><?xml version="1.0" encoding="utf-8"?>
<sst xmlns="http://schemas.openxmlformats.org/spreadsheetml/2006/main" count="861" uniqueCount="138">
  <si>
    <t>Emissioner til luft g/kWh</t>
  </si>
  <si>
    <r>
      <t>CO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 xml:space="preserve"> (Kuldioxid - drivhusgas)</t>
    </r>
  </si>
  <si>
    <r>
      <t>CH</t>
    </r>
    <r>
      <rPr>
        <vertAlign val="subscript"/>
        <sz val="10"/>
        <rFont val="TheSans-Plain"/>
        <family val="2"/>
      </rPr>
      <t>4</t>
    </r>
    <r>
      <rPr>
        <sz val="10"/>
        <rFont val="TheSans-Plain"/>
        <family val="2"/>
      </rPr>
      <t xml:space="preserve"> (Metan - drivhusgas)</t>
    </r>
  </si>
  <si>
    <r>
      <t>N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>O (Lattergas - drivhusgas)</t>
    </r>
  </si>
  <si>
    <r>
      <t>Drivhusgasser i alt (CO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>-ækvivalenter)</t>
    </r>
  </si>
  <si>
    <r>
      <t>SO</t>
    </r>
    <r>
      <rPr>
        <vertAlign val="subscript"/>
        <sz val="10"/>
        <rFont val="TheSans-Plain"/>
        <family val="2"/>
      </rPr>
      <t>2</t>
    </r>
    <r>
      <rPr>
        <sz val="10"/>
        <rFont val="TheSans-Plain"/>
        <family val="2"/>
      </rPr>
      <t xml:space="preserve"> (Svovldioxid)</t>
    </r>
  </si>
  <si>
    <r>
      <t>NO</t>
    </r>
    <r>
      <rPr>
        <vertAlign val="subscript"/>
        <sz val="10"/>
        <rFont val="TheSans-Plain"/>
        <family val="2"/>
      </rPr>
      <t>x</t>
    </r>
    <r>
      <rPr>
        <sz val="10"/>
        <rFont val="TheSans-Plain"/>
        <family val="2"/>
      </rPr>
      <t xml:space="preserve"> (Kvælstofilter)</t>
    </r>
  </si>
  <si>
    <t>CO (Kulilte)</t>
  </si>
  <si>
    <t>NMVOC (Uforbrændte kulbrinter)</t>
  </si>
  <si>
    <t>Partikler</t>
  </si>
  <si>
    <t>Restprodukter g/kWh</t>
  </si>
  <si>
    <t>Kulflyveaske</t>
  </si>
  <si>
    <t>Kulslagge</t>
  </si>
  <si>
    <t>Afsvovlingsprodukter</t>
  </si>
  <si>
    <t>Slagge (affaldsforbrænding)</t>
  </si>
  <si>
    <t>RGA (røggasaffald)</t>
  </si>
  <si>
    <t>Bioaske</t>
  </si>
  <si>
    <t>Radioaktivt affald</t>
  </si>
  <si>
    <t>Brændsler g/kWh</t>
  </si>
  <si>
    <t>Kul</t>
  </si>
  <si>
    <t>Olie</t>
  </si>
  <si>
    <t>Naturgas</t>
  </si>
  <si>
    <t>Biobrændsler</t>
  </si>
  <si>
    <t>Affald</t>
  </si>
  <si>
    <t>Atomkraft (mg uran)</t>
  </si>
  <si>
    <t>Brunkul</t>
  </si>
  <si>
    <t>Øvrigt brændsel (olieækvivalent)</t>
  </si>
  <si>
    <t>-</t>
  </si>
  <si>
    <t xml:space="preserve">Miljødeklaration for el 
leveret til forbrug </t>
  </si>
  <si>
    <t xml:space="preserve"> </t>
  </si>
  <si>
    <t>Danmark</t>
  </si>
  <si>
    <t>Vest- danmark:</t>
  </si>
  <si>
    <t>Øst- 
danmark:</t>
  </si>
  <si>
    <t>125 %-metoden</t>
  </si>
  <si>
    <t>200 %-metoden</t>
  </si>
  <si>
    <t>Energi-indholdsmetoden</t>
  </si>
  <si>
    <t>Energi-kvalitetsmetoden</t>
  </si>
  <si>
    <t>NB! Deklarationerne er baseret på 125 % metoden og er opgjort inkl. transmissionstab. For indregning af distributionstab - se Retningslinjer for udarbejdelsen af miljødeklarationen for el.</t>
  </si>
  <si>
    <t>NB! Deklarationerne er baseret på 200 % metoden og er opgjort inkl. transmissionstab. For indregning af distributionstab - se Retningslinjer for udarbejdelsen af miljødeklarationen for el.</t>
  </si>
  <si>
    <t>NB! Deklarationerne er baseret på energi-indholdsmetoden og er opgjort inkl. transmissionstab. For indregning af distributionstab - se Retningslinjer for udarbejdelsen af miljødeklarationen for el.</t>
  </si>
  <si>
    <t>NB! Deklarationerne er baseret på energi-kvalitetsmetoden og er opgjort inkl. transmissionstab. For indregning af distributionstab - se Retningslinjer for udarbejdelsen af miljødeklarationen for el.</t>
  </si>
  <si>
    <t>Brændselsfordeling</t>
  </si>
  <si>
    <t xml:space="preserve">Atomkraft </t>
  </si>
  <si>
    <t>Kul og brunkul</t>
  </si>
  <si>
    <t>Vind, vand og sol</t>
  </si>
  <si>
    <t>Affald, biomasse og biogas</t>
  </si>
  <si>
    <t>Energikvalitetsmetoden</t>
  </si>
  <si>
    <t>Østdanmark</t>
  </si>
  <si>
    <t>200%-metoden</t>
  </si>
  <si>
    <t>Vestdanmark</t>
  </si>
  <si>
    <t>125%-metoden</t>
  </si>
  <si>
    <t>Opgørelsesmetode</t>
  </si>
  <si>
    <t>Område</t>
  </si>
  <si>
    <t>Årstal</t>
  </si>
  <si>
    <t>Restprodukter</t>
  </si>
  <si>
    <t>g/kWh</t>
  </si>
  <si>
    <t>Total</t>
  </si>
  <si>
    <t>125-øst</t>
  </si>
  <si>
    <t>125-vest</t>
  </si>
  <si>
    <t>Metode</t>
  </si>
  <si>
    <t>År</t>
  </si>
  <si>
    <t>Dist.tab</t>
  </si>
  <si>
    <t>Øst</t>
  </si>
  <si>
    <t>Vest</t>
  </si>
  <si>
    <t>200-øst</t>
  </si>
  <si>
    <t>200-vest</t>
  </si>
  <si>
    <t>Energikval-øst</t>
  </si>
  <si>
    <t>Energikval-vest</t>
  </si>
  <si>
    <t>Energiindhold-øst</t>
  </si>
  <si>
    <t>Energiindhold-vest</t>
  </si>
  <si>
    <t>Opslagstabeller til opslag</t>
  </si>
  <si>
    <t>Øst125</t>
  </si>
  <si>
    <t>Vest125</t>
  </si>
  <si>
    <t>Øst200</t>
  </si>
  <si>
    <t>Vest200</t>
  </si>
  <si>
    <t>EnKvalØst</t>
  </si>
  <si>
    <t>EnKvalVest</t>
  </si>
  <si>
    <t>EnIndholdØst</t>
  </si>
  <si>
    <t>EnIndholdVest</t>
  </si>
  <si>
    <t>m. dist tab</t>
  </si>
  <si>
    <t>NB! Se flere metoder ved at scrolle ned</t>
  </si>
  <si>
    <t>Mængder indsamles ikke</t>
  </si>
  <si>
    <t>N.A.</t>
  </si>
  <si>
    <t>Ved forbrug af 1 kWh fremkommer</t>
  </si>
  <si>
    <t>Emissioner til luften</t>
  </si>
  <si>
    <t>Radioaktivt affald (mg)</t>
  </si>
  <si>
    <t>GWh</t>
  </si>
  <si>
    <t>Atomkraft</t>
  </si>
  <si>
    <t>TWh</t>
  </si>
  <si>
    <t>Forbrug (salg an transmission)</t>
  </si>
  <si>
    <t>Individuel</t>
  </si>
  <si>
    <t>Generel</t>
  </si>
  <si>
    <t>Til rådighed</t>
  </si>
  <si>
    <t>Overskud(+)/underskud(-)</t>
  </si>
  <si>
    <t>CO2 (Kuldioxid - drivhusgas)</t>
  </si>
  <si>
    <t>CH4 (Metan - drivhusgas)</t>
  </si>
  <si>
    <t>N2O (Lattergas - drivhusgas)</t>
  </si>
  <si>
    <t>Drivhusgasser (CO2 ækv.)</t>
  </si>
  <si>
    <t>SO2 (Svovldioxid)</t>
  </si>
  <si>
    <t>NOx (Kvælstofilte)</t>
  </si>
  <si>
    <t>Generel deklaration</t>
  </si>
  <si>
    <t>DK1</t>
  </si>
  <si>
    <t>DK2</t>
  </si>
  <si>
    <t>Forbrug med egetforbrug</t>
  </si>
  <si>
    <t>Nøgletal handel</t>
  </si>
  <si>
    <t>Transmissionstab</t>
  </si>
  <si>
    <t>Distributionstab</t>
  </si>
  <si>
    <t>Egetforbrug</t>
  </si>
  <si>
    <t>Leveret via net</t>
  </si>
  <si>
    <r>
      <t>CO</t>
    </r>
    <r>
      <rPr>
        <vertAlign val="subscript"/>
        <sz val="10"/>
        <color theme="1"/>
        <rFont val="TheSans-Plain"/>
        <family val="2"/>
      </rPr>
      <t>2</t>
    </r>
    <r>
      <rPr>
        <sz val="10"/>
        <color theme="1"/>
        <rFont val="TheSans-Plain"/>
        <family val="2"/>
      </rPr>
      <t xml:space="preserve"> (Kuldioxid - drivhusgas)</t>
    </r>
  </si>
  <si>
    <r>
      <t>CH</t>
    </r>
    <r>
      <rPr>
        <vertAlign val="subscript"/>
        <sz val="10"/>
        <color theme="1"/>
        <rFont val="TheSans-Plain"/>
        <family val="2"/>
      </rPr>
      <t>4</t>
    </r>
    <r>
      <rPr>
        <sz val="10"/>
        <color theme="1"/>
        <rFont val="TheSans-Plain"/>
        <family val="2"/>
      </rPr>
      <t xml:space="preserve"> (Metan - drivhusgas)</t>
    </r>
  </si>
  <si>
    <r>
      <t>N</t>
    </r>
    <r>
      <rPr>
        <vertAlign val="subscript"/>
        <sz val="10"/>
        <color theme="1"/>
        <rFont val="TheSans-Plain"/>
        <family val="2"/>
      </rPr>
      <t>2</t>
    </r>
    <r>
      <rPr>
        <sz val="10"/>
        <color theme="1"/>
        <rFont val="TheSans-Plain"/>
        <family val="2"/>
      </rPr>
      <t>O (Lattergas - drivhusgas)</t>
    </r>
  </si>
  <si>
    <t>200% metode</t>
  </si>
  <si>
    <t>125% metode</t>
  </si>
  <si>
    <t>Øst- 
danmark: DK2</t>
  </si>
  <si>
    <t>Vest- danmark:DK1</t>
  </si>
  <si>
    <r>
      <t>Drivhusgasser i alt (CO</t>
    </r>
    <r>
      <rPr>
        <b/>
        <vertAlign val="subscript"/>
        <sz val="10"/>
        <color theme="1"/>
        <rFont val="TheSans-Plain"/>
        <family val="2"/>
      </rPr>
      <t>2</t>
    </r>
    <r>
      <rPr>
        <b/>
        <sz val="10"/>
        <color theme="1"/>
        <rFont val="TheSans-Plain"/>
        <family val="2"/>
      </rPr>
      <t>-ækvivalenter)</t>
    </r>
  </si>
  <si>
    <r>
      <t>SO</t>
    </r>
    <r>
      <rPr>
        <vertAlign val="subscript"/>
        <sz val="10"/>
        <color theme="1"/>
        <rFont val="TheSans-Plain"/>
        <family val="2"/>
      </rPr>
      <t>2</t>
    </r>
    <r>
      <rPr>
        <sz val="10"/>
        <color theme="1"/>
        <rFont val="TheSans-Plain"/>
        <family val="2"/>
      </rPr>
      <t xml:space="preserve"> (Svovldioxid)</t>
    </r>
  </si>
  <si>
    <r>
      <t>NO</t>
    </r>
    <r>
      <rPr>
        <vertAlign val="subscript"/>
        <sz val="10"/>
        <color theme="1"/>
        <rFont val="TheSans-Plain"/>
        <family val="2"/>
      </rPr>
      <t>x</t>
    </r>
    <r>
      <rPr>
        <sz val="10"/>
        <color theme="1"/>
        <rFont val="TheSans-Plain"/>
        <family val="2"/>
      </rPr>
      <t xml:space="preserve"> (Kvælstofilter)</t>
    </r>
  </si>
  <si>
    <t>Miljødeklaration</t>
  </si>
  <si>
    <r>
      <t>Drivhusgasser i alt (CO</t>
    </r>
    <r>
      <rPr>
        <b/>
        <vertAlign val="subscript"/>
        <sz val="10"/>
        <rFont val="TheSans-Plain"/>
        <family val="2"/>
      </rPr>
      <t>2</t>
    </r>
    <r>
      <rPr>
        <b/>
        <sz val="10"/>
        <rFont val="TheSans-Plain"/>
        <family val="2"/>
      </rPr>
      <t>-ækvivalenter)</t>
    </r>
  </si>
  <si>
    <t>Bruttoforbrug</t>
  </si>
  <si>
    <t>Data om Dansk elproduktion</t>
  </si>
  <si>
    <t>Produktion GWh</t>
  </si>
  <si>
    <t>Biomasse</t>
  </si>
  <si>
    <t>Solceller</t>
  </si>
  <si>
    <t>Vandkraft</t>
  </si>
  <si>
    <t>Vindkraft</t>
  </si>
  <si>
    <t>Hovedtotal</t>
  </si>
  <si>
    <t>CO2 emission</t>
  </si>
  <si>
    <r>
      <t>Realized - mio. tonne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/year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</si>
  <si>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-intensity - g/kWh</t>
    </r>
  </si>
  <si>
    <t>Affald fossil</t>
  </si>
  <si>
    <t>Affald VE</t>
  </si>
  <si>
    <t>Foreløbig</t>
  </si>
  <si>
    <t>VE andel</t>
  </si>
  <si>
    <t>Affald alt, tl beregning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</si>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</sst>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#,##0.0000"/>
    <numFmt numFmtId="170" formatCode="_-* #,##0.00\ _D_M_-;\-* #,##0.00\ _D_M_-;_-* &quot;-&quot;??\ _D_M_-;_-@_-"/>
    <numFmt numFmtId="171" formatCode="0.0000000"/>
    <numFmt numFmtId="172" formatCode="0.0000"/>
    <numFmt numFmtId="173" formatCode="_-* #,##0_-;\-* #,##0_-;_-* &quot;-&quot;??_-;_-@_-"/>
    <numFmt numFmtId="174" formatCode="_-* #,##0.0_-;\-* #,##0.0_-;_-* &quot;-&quot;??_-;_-@_-"/>
    <numFmt numFmtId="175" formatCode="_-* #,##0.000_-;\-* #,##0.000_-;_-* &quot;-&quot;??_-;_-@_-"/>
    <numFmt numFmtId="176" formatCode="_-* #,##0\ _k_r_._-;\-* #,##0\ _k_r_._-;_-* &quot;-&quot;??\ _k_r_.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heSans-Plain"/>
      <family val="2"/>
    </font>
    <font>
      <sz val="10"/>
      <name val="TheSans-Plain"/>
      <family val="2"/>
    </font>
    <font>
      <vertAlign val="subscript"/>
      <sz val="10"/>
      <name val="TheSans-Plain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name val="TheSans-Plain"/>
      <family val="2"/>
    </font>
    <font>
      <b/>
      <sz val="10"/>
      <color indexed="12"/>
      <name val="TheSans-Plain"/>
      <family val="2"/>
    </font>
    <font>
      <sz val="10"/>
      <color indexed="12"/>
      <name val="TheSans-Plain"/>
      <family val="2"/>
    </font>
    <font>
      <sz val="10"/>
      <color indexed="10"/>
      <name val="TheSans-Plain"/>
      <family val="2"/>
    </font>
    <font>
      <b/>
      <sz val="10"/>
      <color indexed="10"/>
      <name val="TheSans-Plain"/>
      <family val="2"/>
    </font>
    <font>
      <b/>
      <sz val="10"/>
      <name val="TheSans-Plain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Helvetica"/>
    </font>
    <font>
      <b/>
      <sz val="12"/>
      <name val="NewCenturySchlbk"/>
    </font>
    <font>
      <sz val="10"/>
      <name val="Helv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sz val="8"/>
      <color indexed="9"/>
      <name val="Verdana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i/>
      <sz val="10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TheSans-Plain"/>
      <family val="2"/>
    </font>
    <font>
      <sz val="10"/>
      <color theme="1"/>
      <name val="TheSans-Plain"/>
      <family val="2"/>
    </font>
    <font>
      <vertAlign val="subscript"/>
      <sz val="10"/>
      <color theme="1"/>
      <name val="TheSans-Plain"/>
      <family val="2"/>
    </font>
    <font>
      <b/>
      <vertAlign val="subscript"/>
      <sz val="10"/>
      <color theme="1"/>
      <name val="TheSans-Plain"/>
      <family val="2"/>
    </font>
    <font>
      <b/>
      <sz val="8"/>
      <name val="Verdana"/>
      <family val="2"/>
    </font>
    <font>
      <b/>
      <sz val="10"/>
      <color theme="1"/>
      <name val="TheSans-Plain"/>
    </font>
    <font>
      <b/>
      <sz val="14"/>
      <name val="Arial"/>
      <family val="2"/>
    </font>
    <font>
      <b/>
      <vertAlign val="subscript"/>
      <sz val="10"/>
      <name val="TheSans-Plain"/>
      <family val="2"/>
    </font>
    <font>
      <sz val="10"/>
      <name val="TheSans-Plain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vertAlign val="subscript"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theme="0" tint="-0.149998474074526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4" fillId="0" borderId="0"/>
    <xf numFmtId="9" fontId="22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center"/>
    </xf>
    <xf numFmtId="4" fontId="25" fillId="3" borderId="0" applyBorder="0">
      <alignment horizontal="right" vertical="center"/>
    </xf>
    <xf numFmtId="4" fontId="25" fillId="0" borderId="0" applyBorder="0">
      <alignment horizontal="right" vertical="center"/>
    </xf>
    <xf numFmtId="0" fontId="2" fillId="0" borderId="0"/>
    <xf numFmtId="49" fontId="25" fillId="0" borderId="4" applyNumberFormat="0" applyFont="0" applyFill="0" applyBorder="0" applyProtection="0">
      <alignment horizontal="left" vertical="center" indent="2"/>
    </xf>
    <xf numFmtId="49" fontId="25" fillId="0" borderId="5" applyNumberFormat="0" applyFont="0" applyFill="0" applyBorder="0" applyProtection="0">
      <alignment horizontal="left" vertical="center" indent="5"/>
    </xf>
    <xf numFmtId="4" fontId="24" fillId="0" borderId="6" applyFill="0" applyBorder="0" applyProtection="0">
      <alignment horizontal="right" vertical="center"/>
    </xf>
    <xf numFmtId="0" fontId="23" fillId="0" borderId="0" applyNumberFormat="0" applyFill="0" applyBorder="0" applyAlignment="0" applyProtection="0"/>
    <xf numFmtId="0" fontId="18" fillId="4" borderId="4"/>
    <xf numFmtId="4" fontId="18" fillId="0" borderId="0"/>
    <xf numFmtId="4" fontId="25" fillId="0" borderId="4" applyFill="0" applyBorder="0" applyProtection="0">
      <alignment horizontal="right" vertical="center"/>
    </xf>
    <xf numFmtId="49" fontId="24" fillId="0" borderId="4" applyNumberFormat="0" applyFill="0" applyBorder="0" applyProtection="0">
      <alignment horizontal="left" vertical="center"/>
    </xf>
    <xf numFmtId="0" fontId="25" fillId="0" borderId="4" applyNumberFormat="0" applyFill="0" applyAlignment="0" applyProtection="0"/>
    <xf numFmtId="0" fontId="26" fillId="5" borderId="0" applyNumberFormat="0" applyFont="0" applyBorder="0" applyAlignment="0" applyProtection="0"/>
    <xf numFmtId="4" fontId="18" fillId="0" borderId="0"/>
    <xf numFmtId="169" fontId="25" fillId="6" borderId="4" applyNumberFormat="0" applyFont="0" applyBorder="0" applyAlignment="0" applyProtection="0">
      <alignment horizontal="right" vertical="center"/>
    </xf>
    <xf numFmtId="0" fontId="25" fillId="0" borderId="0"/>
    <xf numFmtId="4" fontId="18" fillId="0" borderId="0"/>
    <xf numFmtId="0" fontId="27" fillId="0" borderId="0"/>
    <xf numFmtId="170" fontId="1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" fontId="2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30" fillId="0" borderId="0"/>
    <xf numFmtId="43" fontId="22" fillId="0" borderId="0" applyFont="0" applyFill="0" applyBorder="0" applyAlignment="0" applyProtection="0"/>
    <xf numFmtId="0" fontId="55" fillId="0" borderId="0"/>
  </cellStyleXfs>
  <cellXfs count="285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3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2" borderId="0" xfId="0" applyFont="1" applyFill="1"/>
    <xf numFmtId="3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4" fillId="0" borderId="0" xfId="1"/>
    <xf numFmtId="0" fontId="20" fillId="0" borderId="0" xfId="1" applyFont="1"/>
    <xf numFmtId="0" fontId="19" fillId="0" borderId="0" xfId="0" applyFont="1"/>
    <xf numFmtId="169" fontId="0" fillId="0" borderId="0" xfId="0" applyNumberFormat="1"/>
    <xf numFmtId="0" fontId="3" fillId="0" borderId="0" xfId="1" applyFont="1"/>
    <xf numFmtId="10" fontId="0" fillId="0" borderId="0" xfId="0" applyNumberFormat="1"/>
    <xf numFmtId="0" fontId="21" fillId="0" borderId="0" xfId="0" applyFont="1"/>
    <xf numFmtId="0" fontId="16" fillId="0" borderId="3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7" borderId="0" xfId="0" applyFill="1"/>
    <xf numFmtId="0" fontId="19" fillId="7" borderId="0" xfId="0" applyFont="1" applyFill="1"/>
    <xf numFmtId="0" fontId="32" fillId="0" borderId="0" xfId="0" applyFont="1"/>
    <xf numFmtId="165" fontId="0" fillId="0" borderId="0" xfId="0" applyNumberFormat="1"/>
    <xf numFmtId="0" fontId="34" fillId="0" borderId="0" xfId="0" applyFont="1"/>
    <xf numFmtId="0" fontId="34" fillId="0" borderId="8" xfId="0" applyFont="1" applyBorder="1"/>
    <xf numFmtId="165" fontId="32" fillId="0" borderId="8" xfId="0" applyNumberFormat="1" applyFont="1" applyBorder="1" applyAlignment="1">
      <alignment horizontal="center"/>
    </xf>
    <xf numFmtId="0" fontId="31" fillId="8" borderId="0" xfId="0" applyFont="1" applyFill="1" applyAlignment="1">
      <alignment horizontal="left" vertical="center" wrapText="1"/>
    </xf>
    <xf numFmtId="0" fontId="31" fillId="8" borderId="0" xfId="0" applyFont="1" applyFill="1" applyAlignment="1">
      <alignment horizontal="center" vertical="center" wrapText="1"/>
    </xf>
    <xf numFmtId="171" fontId="0" fillId="0" borderId="0" xfId="0" applyNumberFormat="1"/>
    <xf numFmtId="164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33" fillId="10" borderId="0" xfId="0" applyFont="1" applyFill="1" applyAlignment="1">
      <alignment vertical="center"/>
    </xf>
    <xf numFmtId="0" fontId="33" fillId="9" borderId="0" xfId="0" applyFont="1" applyFill="1" applyAlignment="1">
      <alignment vertical="center"/>
    </xf>
    <xf numFmtId="0" fontId="36" fillId="8" borderId="0" xfId="0" applyFont="1" applyFill="1" applyAlignment="1">
      <alignment horizontal="left" vertical="center" wrapText="1"/>
    </xf>
    <xf numFmtId="0" fontId="36" fillId="8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center" vertical="center" wrapText="1"/>
    </xf>
    <xf numFmtId="1" fontId="33" fillId="10" borderId="0" xfId="0" applyNumberFormat="1" applyFont="1" applyFill="1" applyAlignment="1">
      <alignment horizontal="center" vertical="center"/>
    </xf>
    <xf numFmtId="2" fontId="33" fillId="9" borderId="0" xfId="0" applyNumberFormat="1" applyFont="1" applyFill="1" applyAlignment="1">
      <alignment horizontal="center" vertical="center"/>
    </xf>
    <xf numFmtId="164" fontId="33" fillId="10" borderId="0" xfId="0" applyNumberFormat="1" applyFont="1" applyFill="1" applyAlignment="1">
      <alignment horizontal="center" vertical="center"/>
    </xf>
    <xf numFmtId="2" fontId="33" fillId="10" borderId="0" xfId="0" applyNumberFormat="1" applyFont="1" applyFill="1" applyAlignment="1">
      <alignment horizontal="center" vertical="center"/>
    </xf>
    <xf numFmtId="165" fontId="33" fillId="10" borderId="0" xfId="0" applyNumberFormat="1" applyFont="1" applyFill="1" applyAlignment="1">
      <alignment horizontal="center" vertical="center"/>
    </xf>
    <xf numFmtId="165" fontId="33" fillId="9" borderId="0" xfId="0" applyNumberFormat="1" applyFont="1" applyFill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0" fillId="11" borderId="0" xfId="0" applyFill="1"/>
    <xf numFmtId="0" fontId="37" fillId="0" borderId="0" xfId="0" applyFont="1"/>
    <xf numFmtId="0" fontId="37" fillId="0" borderId="8" xfId="0" applyFont="1" applyBorder="1"/>
    <xf numFmtId="0" fontId="38" fillId="11" borderId="0" xfId="0" applyFont="1" applyFill="1" applyAlignment="1">
      <alignment horizontal="right"/>
    </xf>
    <xf numFmtId="3" fontId="38" fillId="11" borderId="0" xfId="0" applyNumberFormat="1" applyFont="1" applyFill="1"/>
    <xf numFmtId="164" fontId="37" fillId="0" borderId="0" xfId="0" applyNumberFormat="1" applyFont="1"/>
    <xf numFmtId="2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172" fontId="37" fillId="0" borderId="0" xfId="0" applyNumberFormat="1" applyFont="1" applyAlignment="1">
      <alignment horizontal="center"/>
    </xf>
    <xf numFmtId="0" fontId="39" fillId="8" borderId="0" xfId="0" applyFont="1" applyFill="1" applyAlignment="1">
      <alignment horizontal="left" vertical="center" wrapText="1"/>
    </xf>
    <xf numFmtId="0" fontId="39" fillId="8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/>
    </xf>
    <xf numFmtId="166" fontId="37" fillId="0" borderId="0" xfId="0" applyNumberFormat="1" applyFont="1" applyAlignment="1">
      <alignment horizontal="center"/>
    </xf>
    <xf numFmtId="3" fontId="37" fillId="0" borderId="8" xfId="0" applyNumberFormat="1" applyFont="1" applyBorder="1" applyAlignment="1">
      <alignment horizontal="center"/>
    </xf>
    <xf numFmtId="166" fontId="37" fillId="0" borderId="8" xfId="0" applyNumberFormat="1" applyFont="1" applyBorder="1" applyAlignment="1">
      <alignment horizontal="center"/>
    </xf>
    <xf numFmtId="0" fontId="39" fillId="8" borderId="0" xfId="0" applyFont="1" applyFill="1" applyAlignment="1">
      <alignment vertical="center"/>
    </xf>
    <xf numFmtId="0" fontId="39" fillId="8" borderId="0" xfId="0" applyFont="1" applyFill="1" applyAlignment="1">
      <alignment horizontal="center" vertical="center"/>
    </xf>
    <xf numFmtId="0" fontId="37" fillId="9" borderId="0" xfId="0" applyFont="1" applyFill="1"/>
    <xf numFmtId="0" fontId="37" fillId="9" borderId="0" xfId="0" applyFont="1" applyFill="1" applyAlignment="1">
      <alignment horizontal="center"/>
    </xf>
    <xf numFmtId="43" fontId="6" fillId="0" borderId="0" xfId="31" applyFont="1" applyAlignment="1">
      <alignment vertical="center"/>
    </xf>
    <xf numFmtId="43" fontId="6" fillId="0" borderId="0" xfId="31" applyFont="1" applyBorder="1" applyAlignment="1">
      <alignment vertical="center"/>
    </xf>
    <xf numFmtId="173" fontId="6" fillId="0" borderId="0" xfId="31" applyNumberFormat="1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17" fontId="36" fillId="8" borderId="0" xfId="0" applyNumberFormat="1" applyFont="1" applyFill="1" applyAlignment="1">
      <alignment horizontal="left" vertical="center" wrapText="1"/>
    </xf>
    <xf numFmtId="173" fontId="37" fillId="0" borderId="0" xfId="31" applyNumberFormat="1" applyFont="1"/>
    <xf numFmtId="173" fontId="37" fillId="0" borderId="8" xfId="31" applyNumberFormat="1" applyFont="1" applyBorder="1"/>
    <xf numFmtId="174" fontId="33" fillId="10" borderId="0" xfId="31" applyNumberFormat="1" applyFont="1" applyFill="1" applyAlignment="1">
      <alignment vertical="center"/>
    </xf>
    <xf numFmtId="174" fontId="33" fillId="9" borderId="0" xfId="31" applyNumberFormat="1" applyFont="1" applyFill="1" applyAlignment="1">
      <alignment vertical="center"/>
    </xf>
    <xf numFmtId="43" fontId="33" fillId="10" borderId="0" xfId="31" applyFont="1" applyFill="1" applyAlignment="1">
      <alignment vertical="center"/>
    </xf>
    <xf numFmtId="43" fontId="33" fillId="9" borderId="0" xfId="31" applyFont="1" applyFill="1" applyAlignment="1">
      <alignment vertical="center"/>
    </xf>
    <xf numFmtId="175" fontId="33" fillId="10" borderId="0" xfId="31" applyNumberFormat="1" applyFont="1" applyFill="1" applyAlignment="1">
      <alignment vertical="center"/>
    </xf>
    <xf numFmtId="4" fontId="37" fillId="0" borderId="0" xfId="0" applyNumberFormat="1" applyFont="1"/>
    <xf numFmtId="0" fontId="16" fillId="0" borderId="1" xfId="0" applyFont="1" applyBorder="1" applyAlignment="1">
      <alignment vertical="center" wrapText="1"/>
    </xf>
    <xf numFmtId="0" fontId="16" fillId="12" borderId="2" xfId="0" applyFont="1" applyFill="1" applyBorder="1" applyAlignment="1">
      <alignment vertical="center"/>
    </xf>
    <xf numFmtId="3" fontId="16" fillId="12" borderId="0" xfId="0" applyNumberFormat="1" applyFont="1" applyFill="1" applyAlignment="1">
      <alignment vertical="center"/>
    </xf>
    <xf numFmtId="173" fontId="16" fillId="12" borderId="0" xfId="31" applyNumberFormat="1" applyFont="1" applyFill="1" applyAlignment="1">
      <alignment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0" xfId="0" applyFont="1" applyFill="1" applyAlignment="1">
      <alignment vertical="center"/>
    </xf>
    <xf numFmtId="0" fontId="19" fillId="13" borderId="0" xfId="0" applyFont="1" applyFill="1"/>
    <xf numFmtId="173" fontId="0" fillId="0" borderId="0" xfId="31" applyNumberFormat="1" applyFont="1"/>
    <xf numFmtId="173" fontId="0" fillId="0" borderId="0" xfId="31" applyNumberFormat="1" applyFont="1" applyAlignment="1"/>
    <xf numFmtId="173" fontId="41" fillId="14" borderId="0" xfId="31" applyNumberFormat="1" applyFont="1" applyFill="1" applyAlignment="1"/>
    <xf numFmtId="173" fontId="42" fillId="15" borderId="9" xfId="31" applyNumberFormat="1" applyFont="1" applyFill="1" applyBorder="1"/>
    <xf numFmtId="0" fontId="19" fillId="0" borderId="7" xfId="0" applyFont="1" applyBorder="1"/>
    <xf numFmtId="173" fontId="19" fillId="0" borderId="7" xfId="31" applyNumberFormat="1" applyFont="1" applyBorder="1" applyAlignment="1"/>
    <xf numFmtId="173" fontId="40" fillId="16" borderId="9" xfId="31" applyNumberFormat="1" applyFont="1" applyFill="1" applyBorder="1"/>
    <xf numFmtId="9" fontId="0" fillId="0" borderId="0" xfId="0" applyNumberFormat="1"/>
    <xf numFmtId="0" fontId="43" fillId="0" borderId="0" xfId="0" applyFont="1"/>
    <xf numFmtId="1" fontId="45" fillId="0" borderId="0" xfId="0" applyNumberFormat="1" applyFont="1" applyAlignment="1">
      <alignment horizontal="center" vertical="center"/>
    </xf>
    <xf numFmtId="0" fontId="44" fillId="0" borderId="2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12" borderId="0" xfId="0" applyFill="1"/>
    <xf numFmtId="0" fontId="16" fillId="12" borderId="0" xfId="0" applyFont="1" applyFill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3" fontId="45" fillId="0" borderId="11" xfId="0" applyNumberFormat="1" applyFont="1" applyBorder="1" applyAlignment="1">
      <alignment horizontal="center" vertical="center"/>
    </xf>
    <xf numFmtId="3" fontId="16" fillId="12" borderId="11" xfId="0" applyNumberFormat="1" applyFont="1" applyFill="1" applyBorder="1" applyAlignment="1">
      <alignment horizontal="center" vertical="center"/>
    </xf>
    <xf numFmtId="165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16" fillId="12" borderId="0" xfId="0" applyNumberFormat="1" applyFont="1" applyFill="1" applyAlignment="1">
      <alignment horizontal="center" vertical="center"/>
    </xf>
    <xf numFmtId="2" fontId="0" fillId="0" borderId="0" xfId="0" applyNumberFormat="1"/>
    <xf numFmtId="167" fontId="45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16" fillId="12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45" fillId="0" borderId="14" xfId="0" applyFont="1" applyBorder="1" applyAlignment="1">
      <alignment vertical="center"/>
    </xf>
    <xf numFmtId="1" fontId="45" fillId="0" borderId="14" xfId="0" applyNumberFormat="1" applyFont="1" applyBorder="1" applyAlignment="1">
      <alignment horizontal="center" vertical="center"/>
    </xf>
    <xf numFmtId="1" fontId="16" fillId="12" borderId="7" xfId="0" applyNumberFormat="1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vertical="center"/>
    </xf>
    <xf numFmtId="0" fontId="45" fillId="7" borderId="1" xfId="0" applyFont="1" applyFill="1" applyBorder="1" applyAlignment="1">
      <alignment vertical="center"/>
    </xf>
    <xf numFmtId="0" fontId="0" fillId="7" borderId="0" xfId="0" applyFill="1" applyAlignment="1">
      <alignment horizontal="center"/>
    </xf>
    <xf numFmtId="0" fontId="44" fillId="0" borderId="7" xfId="0" applyFont="1" applyBorder="1" applyAlignment="1">
      <alignment vertical="center"/>
    </xf>
    <xf numFmtId="3" fontId="44" fillId="0" borderId="7" xfId="0" applyNumberFormat="1" applyFont="1" applyBorder="1" applyAlignment="1">
      <alignment horizontal="center" vertical="center"/>
    </xf>
    <xf numFmtId="1" fontId="44" fillId="0" borderId="7" xfId="0" applyNumberFormat="1" applyFont="1" applyBorder="1" applyAlignment="1">
      <alignment horizontal="center" vertical="center"/>
    </xf>
    <xf numFmtId="165" fontId="19" fillId="0" borderId="7" xfId="0" applyNumberFormat="1" applyFont="1" applyBorder="1"/>
    <xf numFmtId="0" fontId="19" fillId="0" borderId="7" xfId="0" applyFont="1" applyBorder="1" applyAlignment="1">
      <alignment horizontal="center"/>
    </xf>
    <xf numFmtId="0" fontId="19" fillId="7" borderId="10" xfId="0" applyFont="1" applyFill="1" applyBorder="1"/>
    <xf numFmtId="0" fontId="44" fillId="7" borderId="11" xfId="0" applyFont="1" applyFill="1" applyBorder="1" applyAlignment="1">
      <alignment vertical="center"/>
    </xf>
    <xf numFmtId="0" fontId="45" fillId="7" borderId="11" xfId="0" applyFont="1" applyFill="1" applyBorder="1" applyAlignment="1">
      <alignment vertical="center"/>
    </xf>
    <xf numFmtId="0" fontId="0" fillId="7" borderId="11" xfId="0" applyFill="1" applyBorder="1"/>
    <xf numFmtId="165" fontId="0" fillId="7" borderId="11" xfId="0" applyNumberFormat="1" applyFill="1" applyBorder="1"/>
    <xf numFmtId="0" fontId="0" fillId="7" borderId="11" xfId="0" applyFill="1" applyBorder="1" applyAlignment="1">
      <alignment horizontal="center"/>
    </xf>
    <xf numFmtId="0" fontId="35" fillId="7" borderId="0" xfId="0" applyFont="1" applyFill="1"/>
    <xf numFmtId="0" fontId="33" fillId="7" borderId="0" xfId="0" applyFont="1" applyFill="1"/>
    <xf numFmtId="0" fontId="48" fillId="9" borderId="15" xfId="0" applyFont="1" applyFill="1" applyBorder="1" applyAlignment="1">
      <alignment vertical="center"/>
    </xf>
    <xf numFmtId="1" fontId="48" fillId="9" borderId="7" xfId="0" applyNumberFormat="1" applyFont="1" applyFill="1" applyBorder="1" applyAlignment="1">
      <alignment horizontal="center" vertical="center"/>
    </xf>
    <xf numFmtId="174" fontId="48" fillId="9" borderId="7" xfId="31" applyNumberFormat="1" applyFont="1" applyFill="1" applyBorder="1" applyAlignment="1">
      <alignment vertical="center"/>
    </xf>
    <xf numFmtId="168" fontId="43" fillId="0" borderId="0" xfId="2" applyNumberFormat="1" applyFont="1"/>
    <xf numFmtId="0" fontId="43" fillId="0" borderId="0" xfId="0" applyFont="1" applyAlignment="1">
      <alignment horizontal="center"/>
    </xf>
    <xf numFmtId="0" fontId="43" fillId="12" borderId="0" xfId="0" applyFont="1" applyFill="1"/>
    <xf numFmtId="0" fontId="45" fillId="0" borderId="2" xfId="0" applyFont="1" applyBorder="1" applyAlignment="1">
      <alignment horizontal="center" vertical="center"/>
    </xf>
    <xf numFmtId="0" fontId="0" fillId="7" borderId="10" xfId="0" applyFill="1" applyBorder="1"/>
    <xf numFmtId="0" fontId="5" fillId="7" borderId="11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/>
    </xf>
    <xf numFmtId="0" fontId="16" fillId="7" borderId="11" xfId="0" applyFont="1" applyFill="1" applyBorder="1" applyAlignment="1">
      <alignment vertical="center"/>
    </xf>
    <xf numFmtId="168" fontId="0" fillId="7" borderId="11" xfId="2" applyNumberFormat="1" applyFont="1" applyFill="1" applyBorder="1"/>
    <xf numFmtId="0" fontId="43" fillId="0" borderId="11" xfId="0" applyFont="1" applyBorder="1"/>
    <xf numFmtId="168" fontId="45" fillId="0" borderId="11" xfId="2" applyNumberFormat="1" applyFont="1" applyBorder="1" applyAlignment="1">
      <alignment horizontal="center" vertical="center"/>
    </xf>
    <xf numFmtId="168" fontId="49" fillId="12" borderId="11" xfId="2" applyNumberFormat="1" applyFont="1" applyFill="1" applyBorder="1" applyAlignment="1">
      <alignment horizontal="center" vertical="center"/>
    </xf>
    <xf numFmtId="168" fontId="43" fillId="0" borderId="11" xfId="2" applyNumberFormat="1" applyFont="1" applyBorder="1"/>
    <xf numFmtId="0" fontId="43" fillId="0" borderId="11" xfId="0" applyFont="1" applyBorder="1" applyAlignment="1">
      <alignment horizontal="center"/>
    </xf>
    <xf numFmtId="168" fontId="45" fillId="0" borderId="0" xfId="2" applyNumberFormat="1" applyFont="1" applyBorder="1" applyAlignment="1">
      <alignment horizontal="center" vertical="center"/>
    </xf>
    <xf numFmtId="168" fontId="49" fillId="12" borderId="0" xfId="2" applyNumberFormat="1" applyFont="1" applyFill="1" applyBorder="1" applyAlignment="1">
      <alignment horizontal="center" vertical="center"/>
    </xf>
    <xf numFmtId="168" fontId="43" fillId="0" borderId="0" xfId="2" applyNumberFormat="1" applyFont="1" applyBorder="1"/>
    <xf numFmtId="0" fontId="43" fillId="0" borderId="14" xfId="0" applyFont="1" applyBorder="1"/>
    <xf numFmtId="168" fontId="45" fillId="0" borderId="14" xfId="2" applyNumberFormat="1" applyFont="1" applyBorder="1" applyAlignment="1">
      <alignment horizontal="center" vertical="center"/>
    </xf>
    <xf numFmtId="168" fontId="49" fillId="12" borderId="14" xfId="2" applyNumberFormat="1" applyFont="1" applyFill="1" applyBorder="1" applyAlignment="1">
      <alignment horizontal="center" vertical="center"/>
    </xf>
    <xf numFmtId="168" fontId="43" fillId="0" borderId="14" xfId="2" applyNumberFormat="1" applyFont="1" applyBorder="1"/>
    <xf numFmtId="0" fontId="43" fillId="0" borderId="14" xfId="0" applyFont="1" applyBorder="1" applyAlignment="1">
      <alignment horizontal="center"/>
    </xf>
    <xf numFmtId="168" fontId="45" fillId="0" borderId="11" xfId="0" applyNumberFormat="1" applyFont="1" applyBorder="1" applyAlignment="1">
      <alignment horizontal="center" vertical="center"/>
    </xf>
    <xf numFmtId="168" fontId="49" fillId="12" borderId="11" xfId="0" applyNumberFormat="1" applyFont="1" applyFill="1" applyBorder="1" applyAlignment="1">
      <alignment horizontal="center" vertical="center"/>
    </xf>
    <xf numFmtId="168" fontId="45" fillId="0" borderId="0" xfId="0" applyNumberFormat="1" applyFont="1" applyAlignment="1">
      <alignment horizontal="center" vertical="center"/>
    </xf>
    <xf numFmtId="168" fontId="49" fillId="12" borderId="0" xfId="0" applyNumberFormat="1" applyFont="1" applyFill="1" applyAlignment="1">
      <alignment horizontal="center" vertical="center"/>
    </xf>
    <xf numFmtId="168" fontId="45" fillId="0" borderId="14" xfId="0" applyNumberFormat="1" applyFont="1" applyBorder="1" applyAlignment="1">
      <alignment horizontal="center" vertical="center"/>
    </xf>
    <xf numFmtId="168" fontId="49" fillId="12" borderId="14" xfId="0" applyNumberFormat="1" applyFont="1" applyFill="1" applyBorder="1" applyAlignment="1">
      <alignment horizontal="center" vertical="center"/>
    </xf>
    <xf numFmtId="9" fontId="43" fillId="0" borderId="0" xfId="0" applyNumberFormat="1" applyFont="1"/>
    <xf numFmtId="2" fontId="49" fillId="12" borderId="0" xfId="0" applyNumberFormat="1" applyFont="1" applyFill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166" fontId="45" fillId="0" borderId="0" xfId="0" applyNumberFormat="1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165" fontId="49" fillId="12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50" fillId="0" borderId="0" xfId="0" applyFont="1"/>
    <xf numFmtId="3" fontId="52" fillId="12" borderId="0" xfId="0" applyNumberFormat="1" applyFont="1" applyFill="1" applyAlignment="1">
      <alignment vertical="center"/>
    </xf>
    <xf numFmtId="3" fontId="52" fillId="0" borderId="0" xfId="0" applyNumberFormat="1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43" fontId="52" fillId="12" borderId="0" xfId="31" applyFont="1" applyFill="1" applyAlignment="1">
      <alignment vertical="center"/>
    </xf>
    <xf numFmtId="2" fontId="52" fillId="0" borderId="0" xfId="0" applyNumberFormat="1" applyFont="1" applyAlignment="1">
      <alignment horizontal="center" vertical="center"/>
    </xf>
    <xf numFmtId="175" fontId="52" fillId="12" borderId="0" xfId="31" applyNumberFormat="1" applyFont="1" applyFill="1" applyAlignment="1">
      <alignment vertical="center"/>
    </xf>
    <xf numFmtId="164" fontId="5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2" fillId="12" borderId="2" xfId="0" applyFont="1" applyFill="1" applyBorder="1" applyAlignment="1">
      <alignment vertical="center"/>
    </xf>
    <xf numFmtId="0" fontId="52" fillId="0" borderId="2" xfId="0" applyFont="1" applyBorder="1" applyAlignment="1">
      <alignment horizontal="center" vertical="center"/>
    </xf>
    <xf numFmtId="1" fontId="52" fillId="0" borderId="2" xfId="0" applyNumberFormat="1" applyFont="1" applyBorder="1" applyAlignment="1">
      <alignment horizontal="center" vertical="center"/>
    </xf>
    <xf numFmtId="174" fontId="52" fillId="12" borderId="0" xfId="31" applyNumberFormat="1" applyFont="1" applyFill="1" applyAlignment="1">
      <alignment vertical="center"/>
    </xf>
    <xf numFmtId="165" fontId="52" fillId="0" borderId="0" xfId="0" applyNumberFormat="1" applyFont="1" applyAlignment="1">
      <alignment horizontal="center" vertical="center"/>
    </xf>
    <xf numFmtId="173" fontId="18" fillId="11" borderId="0" xfId="31" applyNumberFormat="1" applyFont="1" applyFill="1" applyAlignment="1"/>
    <xf numFmtId="173" fontId="5" fillId="0" borderId="0" xfId="31" applyNumberFormat="1" applyFont="1" applyAlignment="1">
      <alignment vertical="center"/>
    </xf>
    <xf numFmtId="0" fontId="52" fillId="0" borderId="2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" fontId="44" fillId="12" borderId="0" xfId="0" applyNumberFormat="1" applyFont="1" applyFill="1" applyAlignment="1">
      <alignment vertical="center"/>
    </xf>
    <xf numFmtId="0" fontId="44" fillId="12" borderId="0" xfId="0" applyFont="1" applyFill="1" applyAlignment="1">
      <alignment vertical="center"/>
    </xf>
    <xf numFmtId="0" fontId="53" fillId="0" borderId="0" xfId="0" applyFont="1"/>
    <xf numFmtId="43" fontId="0" fillId="0" borderId="0" xfId="31" applyFont="1"/>
    <xf numFmtId="175" fontId="6" fillId="0" borderId="0" xfId="31" applyNumberFormat="1" applyFont="1" applyAlignment="1">
      <alignment vertical="center"/>
    </xf>
    <xf numFmtId="174" fontId="6" fillId="0" borderId="0" xfId="31" applyNumberFormat="1" applyFont="1" applyAlignment="1">
      <alignment vertical="center"/>
    </xf>
    <xf numFmtId="174" fontId="0" fillId="0" borderId="0" xfId="31" applyNumberFormat="1" applyFont="1"/>
    <xf numFmtId="173" fontId="19" fillId="0" borderId="7" xfId="31" applyNumberFormat="1" applyFont="1" applyBorder="1"/>
    <xf numFmtId="0" fontId="18" fillId="12" borderId="0" xfId="0" applyFont="1" applyFill="1"/>
    <xf numFmtId="0" fontId="0" fillId="12" borderId="0" xfId="0" applyFill="1" applyAlignment="1">
      <alignment horizontal="center"/>
    </xf>
    <xf numFmtId="43" fontId="6" fillId="0" borderId="2" xfId="31" applyFont="1" applyBorder="1" applyAlignment="1">
      <alignment vertical="center"/>
    </xf>
    <xf numFmtId="2" fontId="54" fillId="7" borderId="16" xfId="31" applyNumberFormat="1" applyFont="1" applyFill="1" applyBorder="1" applyAlignment="1"/>
    <xf numFmtId="0" fontId="19" fillId="7" borderId="7" xfId="28" applyFont="1" applyFill="1" applyBorder="1"/>
    <xf numFmtId="1" fontId="18" fillId="7" borderId="7" xfId="32" applyNumberFormat="1" applyFont="1" applyFill="1" applyBorder="1"/>
    <xf numFmtId="0" fontId="18" fillId="7" borderId="7" xfId="28" applyFill="1" applyBorder="1"/>
    <xf numFmtId="0" fontId="18" fillId="7" borderId="7" xfId="32" applyFont="1" applyFill="1" applyBorder="1"/>
    <xf numFmtId="0" fontId="0" fillId="7" borderId="7" xfId="0" applyFill="1" applyBorder="1"/>
    <xf numFmtId="2" fontId="54" fillId="0" borderId="17" xfId="31" applyNumberFormat="1" applyFont="1" applyBorder="1" applyAlignment="1"/>
    <xf numFmtId="2" fontId="18" fillId="0" borderId="18" xfId="32" applyNumberFormat="1" applyFont="1" applyBorder="1"/>
    <xf numFmtId="2" fontId="18" fillId="0" borderId="0" xfId="32" applyNumberFormat="1" applyFont="1"/>
    <xf numFmtId="4" fontId="18" fillId="0" borderId="0" xfId="32" applyNumberFormat="1" applyFont="1"/>
    <xf numFmtId="0" fontId="18" fillId="0" borderId="19" xfId="28" applyBorder="1"/>
    <xf numFmtId="1" fontId="18" fillId="0" borderId="19" xfId="28" applyNumberFormat="1" applyBorder="1"/>
    <xf numFmtId="1" fontId="18" fillId="0" borderId="20" xfId="28" applyNumberFormat="1" applyBorder="1"/>
    <xf numFmtId="0" fontId="18" fillId="13" borderId="0" xfId="0" applyFont="1" applyFill="1"/>
    <xf numFmtId="9" fontId="18" fillId="0" borderId="0" xfId="0" applyNumberFormat="1" applyFont="1"/>
    <xf numFmtId="0" fontId="18" fillId="17" borderId="0" xfId="0" applyFont="1" applyFill="1"/>
    <xf numFmtId="168" fontId="0" fillId="0" borderId="0" xfId="2" applyNumberFormat="1" applyFont="1"/>
    <xf numFmtId="176" fontId="43" fillId="12" borderId="21" xfId="31" applyNumberFormat="1" applyFont="1" applyFill="1" applyBorder="1" applyAlignment="1"/>
    <xf numFmtId="176" fontId="43" fillId="12" borderId="22" xfId="31" applyNumberFormat="1" applyFont="1" applyFill="1" applyBorder="1" applyAlignment="1"/>
    <xf numFmtId="3" fontId="0" fillId="0" borderId="0" xfId="0" applyNumberFormat="1"/>
    <xf numFmtId="9" fontId="43" fillId="0" borderId="11" xfId="2" applyFont="1" applyBorder="1"/>
    <xf numFmtId="9" fontId="43" fillId="0" borderId="0" xfId="2" applyFont="1"/>
    <xf numFmtId="9" fontId="43" fillId="0" borderId="14" xfId="2" applyFont="1" applyBorder="1"/>
    <xf numFmtId="0" fontId="16" fillId="0" borderId="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</cellXfs>
  <cellStyles count="33">
    <cellStyle name="2x indented GHG Textfiels" xfId="7" xr:uid="{00000000-0005-0000-0000-000000000000}"/>
    <cellStyle name="5x indented GHG Textfiels" xfId="8" xr:uid="{00000000-0005-0000-0000-000001000000}"/>
    <cellStyle name="AggCels" xfId="4" xr:uid="{00000000-0005-0000-0000-000002000000}"/>
    <cellStyle name="Bold GHG Numbers (0.00)" xfId="9" xr:uid="{00000000-0005-0000-0000-000003000000}"/>
    <cellStyle name="Dezimal_Energiekosten_test 2" xfId="22" xr:uid="{00000000-0005-0000-0000-000004000000}"/>
    <cellStyle name="Headline" xfId="10" xr:uid="{00000000-0005-0000-0000-000005000000}"/>
    <cellStyle name="Hyperlink 2" xfId="23" xr:uid="{00000000-0005-0000-0000-000006000000}"/>
    <cellStyle name="InputCells" xfId="5" xr:uid="{00000000-0005-0000-0000-000007000000}"/>
    <cellStyle name="Komma" xfId="31" builtinId="3"/>
    <cellStyle name="Komma 2" xfId="24" xr:uid="{00000000-0005-0000-0000-000008000000}"/>
    <cellStyle name="KP_thin_border_dark_grey" xfId="11" xr:uid="{00000000-0005-0000-0000-000009000000}"/>
    <cellStyle name="Link 2" xfId="25" xr:uid="{00000000-0005-0000-0000-00000B000000}"/>
    <cellStyle name="Normal" xfId="0" builtinId="0"/>
    <cellStyle name="Normal 2" xfId="1" xr:uid="{00000000-0005-0000-0000-00000D000000}"/>
    <cellStyle name="Normal 2 2" xfId="12" xr:uid="{00000000-0005-0000-0000-00000E000000}"/>
    <cellStyle name="Normal 3" xfId="6" xr:uid="{00000000-0005-0000-0000-00000F000000}"/>
    <cellStyle name="Normal 3 2" xfId="29" xr:uid="{00000000-0005-0000-0000-000010000000}"/>
    <cellStyle name="Normal 4" xfId="21" xr:uid="{00000000-0005-0000-0000-000011000000}"/>
    <cellStyle name="Normal 5" xfId="28" xr:uid="{00000000-0005-0000-0000-000012000000}"/>
    <cellStyle name="Normal 6" xfId="30" xr:uid="{00000000-0005-0000-0000-000013000000}"/>
    <cellStyle name="Normal GHG Numbers (0.00)" xfId="13" xr:uid="{00000000-0005-0000-0000-000014000000}"/>
    <cellStyle name="Normal GHG Textfiels Bold" xfId="3" xr:uid="{00000000-0005-0000-0000-000015000000}"/>
    <cellStyle name="Normal GHG Textfiels Bold 2" xfId="14" xr:uid="{00000000-0005-0000-0000-000016000000}"/>
    <cellStyle name="Normal GHG whole table" xfId="15" xr:uid="{00000000-0005-0000-0000-000017000000}"/>
    <cellStyle name="Normal GHG-Shade" xfId="16" xr:uid="{00000000-0005-0000-0000-000018000000}"/>
    <cellStyle name="Normal_Alle figurer, version 2" xfId="32" xr:uid="{901BB10E-6CDB-4B9B-88A1-3E384986BFE7}"/>
    <cellStyle name="Normál_Munka1" xfId="17" xr:uid="{00000000-0005-0000-0000-000019000000}"/>
    <cellStyle name="Pattern" xfId="18" xr:uid="{00000000-0005-0000-0000-00001A000000}"/>
    <cellStyle name="Procent" xfId="2" builtinId="5"/>
    <cellStyle name="Procent 2" xfId="27" xr:uid="{00000000-0005-0000-0000-00001C000000}"/>
    <cellStyle name="Standard 2" xfId="20" xr:uid="{00000000-0005-0000-0000-00001D000000}"/>
    <cellStyle name="Standard_0 - Inhalt, Erläuterungen, Einheiten" xfId="26" xr:uid="{00000000-0005-0000-0000-00001E000000}"/>
    <cellStyle name="Обычный_CRF Software v1.20" xfId="19" xr:uid="{00000000-0005-0000-0000-00001F000000}"/>
  </cellStyles>
  <dxfs count="1"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547"/>
      <rgbColor rgb="00FFFFFF"/>
      <rgbColor rgb="00FF0000"/>
      <rgbColor rgb="0000FF00"/>
      <rgbColor rgb="000000FF"/>
      <rgbColor rgb="00FFFF00"/>
      <rgbColor rgb="00FF00FF"/>
      <rgbColor rgb="0000FFFF"/>
      <rgbColor rgb="0069AB7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C0CFDA"/>
      <rgbColor rgb="00008BAF"/>
      <rgbColor rgb="00006547"/>
      <rgbColor rgb="008D1536"/>
      <rgbColor rgb="00969696"/>
      <rgbColor rgb="00E6C864"/>
      <rgbColor rgb="0096B4FF"/>
      <rgbColor rgb="00329664"/>
      <rgbColor rgb="00FF64C8"/>
      <rgbColor rgb="00963264"/>
      <rgbColor rgb="00008080"/>
      <rgbColor rgb="00800000"/>
      <rgbColor rgb="0000CCFF"/>
      <rgbColor rgb="00CCFFFF"/>
      <rgbColor rgb="00D2E3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Opsamling!$A$3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Opsamling!$B$2:$T$2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Opsamling!$B$3:$T$3</c:f>
              <c:numCache>
                <c:formatCode>#,##0</c:formatCode>
                <c:ptCount val="19"/>
                <c:pt idx="0">
                  <c:v>424.91753121959488</c:v>
                </c:pt>
                <c:pt idx="1">
                  <c:v>431.07814832398907</c:v>
                </c:pt>
                <c:pt idx="2">
                  <c:v>468.60290261568241</c:v>
                </c:pt>
                <c:pt idx="3">
                  <c:v>451.82446079638902</c:v>
                </c:pt>
                <c:pt idx="4">
                  <c:v>456.56321897871157</c:v>
                </c:pt>
                <c:pt idx="5">
                  <c:v>444.79487517639586</c:v>
                </c:pt>
                <c:pt idx="6">
                  <c:v>432.48637637308781</c:v>
                </c:pt>
                <c:pt idx="7">
                  <c:v>364.72613613142579</c:v>
                </c:pt>
                <c:pt idx="8">
                  <c:v>292.24934115792428</c:v>
                </c:pt>
                <c:pt idx="9">
                  <c:v>362.50074084094052</c:v>
                </c:pt>
                <c:pt idx="10">
                  <c:v>292.38226088044962</c:v>
                </c:pt>
                <c:pt idx="11">
                  <c:v>241.92831186273966</c:v>
                </c:pt>
                <c:pt idx="12">
                  <c:v>237.1250771856615</c:v>
                </c:pt>
                <c:pt idx="13">
                  <c:v>173.86327433147136</c:v>
                </c:pt>
                <c:pt idx="14">
                  <c:v>172.7832633296691</c:v>
                </c:pt>
                <c:pt idx="15">
                  <c:v>145.79012440277589</c:v>
                </c:pt>
                <c:pt idx="16">
                  <c:v>117.35846418789349</c:v>
                </c:pt>
                <c:pt idx="17">
                  <c:v>143.38682533035828</c:v>
                </c:pt>
                <c:pt idx="18">
                  <c:v>151.1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D-488F-B293-478713A3DFA3}"/>
            </c:ext>
          </c:extLst>
        </c:ser>
        <c:ser>
          <c:idx val="1"/>
          <c:order val="1"/>
          <c:tx>
            <c:strRef>
              <c:f>Opsamling!$A$4</c:f>
              <c:strCache>
                <c:ptCount val="1"/>
                <c:pt idx="0">
                  <c:v>Øst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Opsamling!$B$2:$T$2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Opsamling!$B$4:$T$4</c:f>
              <c:numCache>
                <c:formatCode>#,##0</c:formatCode>
                <c:ptCount val="19"/>
                <c:pt idx="0">
                  <c:v>514.11617946148374</c:v>
                </c:pt>
                <c:pt idx="1">
                  <c:v>464.00682413008491</c:v>
                </c:pt>
                <c:pt idx="2">
                  <c:v>592.72923846390404</c:v>
                </c:pt>
                <c:pt idx="3">
                  <c:v>548.36872403948053</c:v>
                </c:pt>
                <c:pt idx="4">
                  <c:v>434.16619236171562</c:v>
                </c:pt>
                <c:pt idx="5">
                  <c:v>465.25528569015012</c:v>
                </c:pt>
                <c:pt idx="6">
                  <c:v>432.48637637308781</c:v>
                </c:pt>
                <c:pt idx="7">
                  <c:v>364.72613613142579</c:v>
                </c:pt>
                <c:pt idx="8">
                  <c:v>292.24934115792428</c:v>
                </c:pt>
                <c:pt idx="9">
                  <c:v>362.50074084094052</c:v>
                </c:pt>
                <c:pt idx="10">
                  <c:v>292.38226088044962</c:v>
                </c:pt>
                <c:pt idx="11">
                  <c:v>187.10041525416256</c:v>
                </c:pt>
                <c:pt idx="12">
                  <c:v>246.73959723149781</c:v>
                </c:pt>
                <c:pt idx="13">
                  <c:v>190.92796784659066</c:v>
                </c:pt>
                <c:pt idx="14">
                  <c:v>207.14210536428601</c:v>
                </c:pt>
                <c:pt idx="15">
                  <c:v>132.88166281381606</c:v>
                </c:pt>
                <c:pt idx="16">
                  <c:v>88.866772473636757</c:v>
                </c:pt>
                <c:pt idx="17">
                  <c:v>72.706049288062133</c:v>
                </c:pt>
                <c:pt idx="18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D-488F-B293-478713A3DFA3}"/>
            </c:ext>
          </c:extLst>
        </c:ser>
        <c:ser>
          <c:idx val="2"/>
          <c:order val="2"/>
          <c:tx>
            <c:strRef>
              <c:f>Opsamling!$A$5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Opsamling!$B$2:$T$2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Opsamling!$B$5:$T$5</c:f>
              <c:numCache>
                <c:formatCode>General</c:formatCode>
                <c:ptCount val="19"/>
                <c:pt idx="0">
                  <c:v>460.92301722554168</c:v>
                </c:pt>
                <c:pt idx="1">
                  <c:v>444.38141526431571</c:v>
                </c:pt>
                <c:pt idx="2">
                  <c:v>518.73201684027185</c:v>
                </c:pt>
                <c:pt idx="3">
                  <c:v>490.62931678959148</c:v>
                </c:pt>
                <c:pt idx="4">
                  <c:v>447.56589532637577</c:v>
                </c:pt>
                <c:pt idx="5">
                  <c:v>453.11733512116649</c:v>
                </c:pt>
                <c:pt idx="6">
                  <c:v>432.48637637308781</c:v>
                </c:pt>
                <c:pt idx="7">
                  <c:v>364.72613613142579</c:v>
                </c:pt>
                <c:pt idx="8">
                  <c:v>292.24934115792428</c:v>
                </c:pt>
                <c:pt idx="9">
                  <c:v>362.50074084094052</c:v>
                </c:pt>
                <c:pt idx="10">
                  <c:v>292.38226088044962</c:v>
                </c:pt>
                <c:pt idx="11">
                  <c:v>194.87518014369053</c:v>
                </c:pt>
                <c:pt idx="12">
                  <c:v>247.13675834987131</c:v>
                </c:pt>
                <c:pt idx="13">
                  <c:v>184.10578171689468</c:v>
                </c:pt>
                <c:pt idx="14">
                  <c:v>201.78556244729467</c:v>
                </c:pt>
                <c:pt idx="15">
                  <c:v>149.14572634423365</c:v>
                </c:pt>
                <c:pt idx="16">
                  <c:v>125.23937562973343</c:v>
                </c:pt>
                <c:pt idx="17">
                  <c:v>136.39809087528394</c:v>
                </c:pt>
                <c:pt idx="18">
                  <c:v>129.6959373288698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D-488F-B293-478713A3D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14111"/>
        <c:axId val="193714831"/>
      </c:lineChart>
      <c:catAx>
        <c:axId val="19371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714831"/>
        <c:crosses val="autoZero"/>
        <c:auto val="1"/>
        <c:lblAlgn val="ctr"/>
        <c:lblOffset val="100"/>
        <c:noMultiLvlLbl val="0"/>
      </c:catAx>
      <c:valAx>
        <c:axId val="193714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371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84034731467213"/>
          <c:y val="0.24459801888965677"/>
          <c:w val="0.86208216461396669"/>
          <c:h val="0.6150968516634107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'Nationalt deklaration'!$B$15</c:f>
              <c:strCache>
                <c:ptCount val="1"/>
                <c:pt idx="0">
                  <c:v>Drivhusgasser i alt (CO2-ækvivalenter)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'Nationalt deklaration'!$C$10:$U$10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 formatCode="General">
                  <c:v>2007</c:v>
                </c:pt>
                <c:pt idx="4" formatCode="General">
                  <c:v>2008</c:v>
                </c:pt>
                <c:pt idx="5" formatCode="General">
                  <c:v>2009</c:v>
                </c:pt>
                <c:pt idx="6" formatCode="General">
                  <c:v>2010</c:v>
                </c:pt>
                <c:pt idx="7" formatCode="General">
                  <c:v>2011</c:v>
                </c:pt>
                <c:pt idx="8" formatCode="General">
                  <c:v>2012</c:v>
                </c:pt>
                <c:pt idx="9" formatCode="General">
                  <c:v>2013</c:v>
                </c:pt>
                <c:pt idx="10" formatCode="General">
                  <c:v>2014</c:v>
                </c:pt>
                <c:pt idx="11" formatCode="General">
                  <c:v>2015</c:v>
                </c:pt>
                <c:pt idx="12" formatCode="General">
                  <c:v>2016</c:v>
                </c:pt>
                <c:pt idx="13" formatCode="General">
                  <c:v>2017</c:v>
                </c:pt>
                <c:pt idx="14" formatCode="General">
                  <c:v>2018</c:v>
                </c:pt>
                <c:pt idx="15" formatCode="General">
                  <c:v>2019</c:v>
                </c:pt>
                <c:pt idx="16" formatCode="General">
                  <c:v>2020</c:v>
                </c:pt>
                <c:pt idx="17" formatCode="General">
                  <c:v>2021</c:v>
                </c:pt>
                <c:pt idx="18" formatCode="General">
                  <c:v>2022</c:v>
                </c:pt>
              </c:numCache>
            </c:numRef>
          </c:cat>
          <c:val>
            <c:numRef>
              <c:f>'Nationalt deklaration'!$C$15:$U$15</c:f>
              <c:numCache>
                <c:formatCode>_-* #,##0_-;\-* #,##0_-;_-* "-"??_-;_-@_-</c:formatCode>
                <c:ptCount val="19"/>
                <c:pt idx="0">
                  <c:v>460.92301722554168</c:v>
                </c:pt>
                <c:pt idx="1">
                  <c:v>444.38141526431571</c:v>
                </c:pt>
                <c:pt idx="2">
                  <c:v>518.73201684027185</c:v>
                </c:pt>
                <c:pt idx="3">
                  <c:v>490.62931678959148</c:v>
                </c:pt>
                <c:pt idx="4">
                  <c:v>447.56589532637577</c:v>
                </c:pt>
                <c:pt idx="5">
                  <c:v>453.11733512116649</c:v>
                </c:pt>
                <c:pt idx="6" formatCode="0">
                  <c:v>432.48637637308781</c:v>
                </c:pt>
                <c:pt idx="7" formatCode="0">
                  <c:v>364.72613613142579</c:v>
                </c:pt>
                <c:pt idx="8" formatCode="0">
                  <c:v>292.24934115792428</c:v>
                </c:pt>
                <c:pt idx="9" formatCode="0">
                  <c:v>362.50074084094052</c:v>
                </c:pt>
                <c:pt idx="10" formatCode="0">
                  <c:v>292.38226088044962</c:v>
                </c:pt>
                <c:pt idx="11" formatCode="0">
                  <c:v>194.87518014369053</c:v>
                </c:pt>
                <c:pt idx="12" formatCode="0">
                  <c:v>247.13675834987131</c:v>
                </c:pt>
                <c:pt idx="13" formatCode="0">
                  <c:v>184.10578171689468</c:v>
                </c:pt>
                <c:pt idx="14" formatCode="0">
                  <c:v>201.78556244729467</c:v>
                </c:pt>
                <c:pt idx="15" formatCode="0">
                  <c:v>149.14572634423365</c:v>
                </c:pt>
                <c:pt idx="16">
                  <c:v>125.23937562973343</c:v>
                </c:pt>
                <c:pt idx="17">
                  <c:v>136.39809087528394</c:v>
                </c:pt>
                <c:pt idx="18">
                  <c:v>129.6959373288698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9-4F42-BD1B-EABA13EC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708328"/>
        <c:axId val="932889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'Nationalt deklaration'!$B$11</c15:sqref>
                        </c15:formulaRef>
                      </c:ext>
                    </c:extLst>
                    <c:strCache>
                      <c:ptCount val="1"/>
                      <c:pt idx="0">
                        <c:v>Emissioner til luft g/kWh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'Nationalt deklaration'!$C$10:$U$10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 formatCode="General">
                        <c:v>2007</c:v>
                      </c:pt>
                      <c:pt idx="4" formatCode="General">
                        <c:v>2008</c:v>
                      </c:pt>
                      <c:pt idx="5" formatCode="General">
                        <c:v>2009</c:v>
                      </c:pt>
                      <c:pt idx="6" formatCode="General">
                        <c:v>2010</c:v>
                      </c:pt>
                      <c:pt idx="7" formatCode="General">
                        <c:v>2011</c:v>
                      </c:pt>
                      <c:pt idx="8" formatCode="General">
                        <c:v>2012</c:v>
                      </c:pt>
                      <c:pt idx="9" formatCode="General">
                        <c:v>2013</c:v>
                      </c:pt>
                      <c:pt idx="10" formatCode="General">
                        <c:v>2014</c:v>
                      </c:pt>
                      <c:pt idx="11" formatCode="General">
                        <c:v>2015</c:v>
                      </c:pt>
                      <c:pt idx="12" formatCode="General">
                        <c:v>2016</c:v>
                      </c:pt>
                      <c:pt idx="13" formatCode="General">
                        <c:v>2017</c:v>
                      </c:pt>
                      <c:pt idx="14" formatCode="General">
                        <c:v>2018</c:v>
                      </c:pt>
                      <c:pt idx="15" formatCode="General">
                        <c:v>2019</c:v>
                      </c:pt>
                      <c:pt idx="16" formatCode="General">
                        <c:v>2020</c:v>
                      </c:pt>
                      <c:pt idx="17" formatCode="General">
                        <c:v>2021</c:v>
                      </c:pt>
                      <c:pt idx="18" formatCode="General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'Nationalt deklaration'!$C$11:$U$11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5F9-4F42-BD1B-EABA13EC2AD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deklaration'!$B$12</c15:sqref>
                        </c15:formulaRef>
                      </c:ext>
                    </c:extLst>
                    <c:strCache>
                      <c:ptCount val="1"/>
                      <c:pt idx="0">
                        <c:v>CO2 (Kuldioxid - drivhusgas)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deklaration'!$C$10:$U$10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 formatCode="General">
                        <c:v>2007</c:v>
                      </c:pt>
                      <c:pt idx="4" formatCode="General">
                        <c:v>2008</c:v>
                      </c:pt>
                      <c:pt idx="5" formatCode="General">
                        <c:v>2009</c:v>
                      </c:pt>
                      <c:pt idx="6" formatCode="General">
                        <c:v>2010</c:v>
                      </c:pt>
                      <c:pt idx="7" formatCode="General">
                        <c:v>2011</c:v>
                      </c:pt>
                      <c:pt idx="8" formatCode="General">
                        <c:v>2012</c:v>
                      </c:pt>
                      <c:pt idx="9" formatCode="General">
                        <c:v>2013</c:v>
                      </c:pt>
                      <c:pt idx="10" formatCode="General">
                        <c:v>2014</c:v>
                      </c:pt>
                      <c:pt idx="11" formatCode="General">
                        <c:v>2015</c:v>
                      </c:pt>
                      <c:pt idx="12" formatCode="General">
                        <c:v>2016</c:v>
                      </c:pt>
                      <c:pt idx="13" formatCode="General">
                        <c:v>2017</c:v>
                      </c:pt>
                      <c:pt idx="14" formatCode="General">
                        <c:v>2018</c:v>
                      </c:pt>
                      <c:pt idx="15" formatCode="General">
                        <c:v>2019</c:v>
                      </c:pt>
                      <c:pt idx="16" formatCode="General">
                        <c:v>2020</c:v>
                      </c:pt>
                      <c:pt idx="17" formatCode="General">
                        <c:v>2021</c:v>
                      </c:pt>
                      <c:pt idx="18" formatCode="General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deklaration'!$C$12:$U$12</c15:sqref>
                        </c15:formulaRef>
                      </c:ext>
                    </c:extLst>
                    <c:numCache>
                      <c:formatCode>#,##0</c:formatCode>
                      <c:ptCount val="19"/>
                      <c:pt idx="0">
                        <c:v>450.43375652296697</c:v>
                      </c:pt>
                      <c:pt idx="1">
                        <c:v>435.69234098425358</c:v>
                      </c:pt>
                      <c:pt idx="2">
                        <c:v>510.67781584234444</c:v>
                      </c:pt>
                      <c:pt idx="3">
                        <c:v>483.99029661820907</c:v>
                      </c:pt>
                      <c:pt idx="4">
                        <c:v>440.9826051497576</c:v>
                      </c:pt>
                      <c:pt idx="5">
                        <c:v>446.69226616193646</c:v>
                      </c:pt>
                      <c:pt idx="6">
                        <c:v>426.07604021158505</c:v>
                      </c:pt>
                      <c:pt idx="7">
                        <c:v>359.16270634908085</c:v>
                      </c:pt>
                      <c:pt idx="8">
                        <c:v>287.55978998505896</c:v>
                      </c:pt>
                      <c:pt idx="9">
                        <c:v>357.91978573412615</c:v>
                      </c:pt>
                      <c:pt idx="10">
                        <c:v>288.49301899570628</c:v>
                      </c:pt>
                      <c:pt idx="11" formatCode="0">
                        <c:v>191.81658189859067</c:v>
                      </c:pt>
                      <c:pt idx="12" formatCode="0">
                        <c:v>243.33905612921612</c:v>
                      </c:pt>
                      <c:pt idx="13" formatCode="0">
                        <c:v>180.71140992200949</c:v>
                      </c:pt>
                      <c:pt idx="14" formatCode="0">
                        <c:v>198.59839601493215</c:v>
                      </c:pt>
                      <c:pt idx="15" formatCode="0">
                        <c:v>145.46686020700187</c:v>
                      </c:pt>
                      <c:pt idx="16" formatCode="_-* #,##0_-;\-* #,##0_-;_-* &quot;-&quot;??_-;_-@_-">
                        <c:v>122.12333033239453</c:v>
                      </c:pt>
                      <c:pt idx="17" formatCode="_-* #,##0_-;\-* #,##0_-;_-* &quot;-&quot;??_-;_-@_-">
                        <c:v>133.03459884314196</c:v>
                      </c:pt>
                      <c:pt idx="18" formatCode="_-* #,##0_-;\-* #,##0_-;_-* &quot;-&quot;??_-;_-@_-">
                        <c:v>126.65361253419303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5F9-4F42-BD1B-EABA13EC2AD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deklaration'!$B$13</c15:sqref>
                        </c15:formulaRef>
                      </c:ext>
                    </c:extLst>
                    <c:strCache>
                      <c:ptCount val="1"/>
                      <c:pt idx="0">
                        <c:v>CH4 (Metan - drivhusgas)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deklaration'!$C$10:$U$10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 formatCode="General">
                        <c:v>2007</c:v>
                      </c:pt>
                      <c:pt idx="4" formatCode="General">
                        <c:v>2008</c:v>
                      </c:pt>
                      <c:pt idx="5" formatCode="General">
                        <c:v>2009</c:v>
                      </c:pt>
                      <c:pt idx="6" formatCode="General">
                        <c:v>2010</c:v>
                      </c:pt>
                      <c:pt idx="7" formatCode="General">
                        <c:v>2011</c:v>
                      </c:pt>
                      <c:pt idx="8" formatCode="General">
                        <c:v>2012</c:v>
                      </c:pt>
                      <c:pt idx="9" formatCode="General">
                        <c:v>2013</c:v>
                      </c:pt>
                      <c:pt idx="10" formatCode="General">
                        <c:v>2014</c:v>
                      </c:pt>
                      <c:pt idx="11" formatCode="General">
                        <c:v>2015</c:v>
                      </c:pt>
                      <c:pt idx="12" formatCode="General">
                        <c:v>2016</c:v>
                      </c:pt>
                      <c:pt idx="13" formatCode="General">
                        <c:v>2017</c:v>
                      </c:pt>
                      <c:pt idx="14" formatCode="General">
                        <c:v>2018</c:v>
                      </c:pt>
                      <c:pt idx="15" formatCode="General">
                        <c:v>2019</c:v>
                      </c:pt>
                      <c:pt idx="16" formatCode="General">
                        <c:v>2020</c:v>
                      </c:pt>
                      <c:pt idx="17" formatCode="General">
                        <c:v>2021</c:v>
                      </c:pt>
                      <c:pt idx="18" formatCode="General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deklaration'!$C$13:$U$13</c15:sqref>
                        </c15:formulaRef>
                      </c:ext>
                    </c:extLst>
                    <c:numCache>
                      <c:formatCode>_-* #,##0.0_-;\-* #,##0.0_-;_-* "-"??_-;_-@_-</c:formatCode>
                      <c:ptCount val="19"/>
                      <c:pt idx="0">
                        <c:v>0.34304442959945747</c:v>
                      </c:pt>
                      <c:pt idx="1">
                        <c:v>0.30798982032130245</c:v>
                      </c:pt>
                      <c:pt idx="2">
                        <c:v>0.26839465003916096</c:v>
                      </c:pt>
                      <c:pt idx="3">
                        <c:v>0.19631969281477876</c:v>
                      </c:pt>
                      <c:pt idx="4">
                        <c:v>0.20058223567883499</c:v>
                      </c:pt>
                      <c:pt idx="5">
                        <c:v>0.20274597728954702</c:v>
                      </c:pt>
                      <c:pt idx="6" formatCode="0.00">
                        <c:v>0.2073142913607898</c:v>
                      </c:pt>
                      <c:pt idx="7" formatCode="0.00">
                        <c:v>0.17635810307608901</c:v>
                      </c:pt>
                      <c:pt idx="8" formatCode="0.00">
                        <c:v>0.13468872930937295</c:v>
                      </c:pt>
                      <c:pt idx="9" formatCode="0.00">
                        <c:v>0.11849668588016163</c:v>
                      </c:pt>
                      <c:pt idx="10" formatCode="0.00">
                        <c:v>9.371667437473423E-2</c:v>
                      </c:pt>
                      <c:pt idx="11" formatCode="0.00">
                        <c:v>8.0089287409006296E-2</c:v>
                      </c:pt>
                      <c:pt idx="12" formatCode="0.00">
                        <c:v>9.5222685670163371E-2</c:v>
                      </c:pt>
                      <c:pt idx="13" formatCode="0.00">
                        <c:v>9.4344438196191302E-2</c:v>
                      </c:pt>
                      <c:pt idx="14" formatCode="0.00">
                        <c:v>8.9635825963162552E-2</c:v>
                      </c:pt>
                      <c:pt idx="15" formatCode="0.00">
                        <c:v>0.11523224951483554</c:v>
                      </c:pt>
                      <c:pt idx="16" formatCode="_(* #,##0.00_);_(* \(#,##0.00\);_(* &quot;-&quot;??_);_(@_)">
                        <c:v>8.7708680670921677E-2</c:v>
                      </c:pt>
                      <c:pt idx="17" formatCode="_(* #,##0.00_);_(* \(#,##0.00\);_(* &quot;-&quot;??_);_(@_)">
                        <c:v>9.327771334902589E-2</c:v>
                      </c:pt>
                      <c:pt idx="18" formatCode="_(* #,##0.00_);_(* \(#,##0.00\);_(* &quot;-&quot;??_);_(@_)">
                        <c:v>8.3871452352894296E-2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F9-4F42-BD1B-EABA13EC2AD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deklaration'!$B$14</c15:sqref>
                        </c15:formulaRef>
                      </c:ext>
                    </c:extLst>
                    <c:strCache>
                      <c:ptCount val="1"/>
                      <c:pt idx="0">
                        <c:v>N2O (Lattergas - drivhusgas)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deklaration'!$C$10:$U$10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 formatCode="General">
                        <c:v>2007</c:v>
                      </c:pt>
                      <c:pt idx="4" formatCode="General">
                        <c:v>2008</c:v>
                      </c:pt>
                      <c:pt idx="5" formatCode="General">
                        <c:v>2009</c:v>
                      </c:pt>
                      <c:pt idx="6" formatCode="General">
                        <c:v>2010</c:v>
                      </c:pt>
                      <c:pt idx="7" formatCode="General">
                        <c:v>2011</c:v>
                      </c:pt>
                      <c:pt idx="8" formatCode="General">
                        <c:v>2012</c:v>
                      </c:pt>
                      <c:pt idx="9" formatCode="General">
                        <c:v>2013</c:v>
                      </c:pt>
                      <c:pt idx="10" formatCode="General">
                        <c:v>2014</c:v>
                      </c:pt>
                      <c:pt idx="11" formatCode="General">
                        <c:v>2015</c:v>
                      </c:pt>
                      <c:pt idx="12" formatCode="General">
                        <c:v>2016</c:v>
                      </c:pt>
                      <c:pt idx="13" formatCode="General">
                        <c:v>2017</c:v>
                      </c:pt>
                      <c:pt idx="14" formatCode="General">
                        <c:v>2018</c:v>
                      </c:pt>
                      <c:pt idx="15" formatCode="General">
                        <c:v>2019</c:v>
                      </c:pt>
                      <c:pt idx="16" formatCode="General">
                        <c:v>2020</c:v>
                      </c:pt>
                      <c:pt idx="17" formatCode="General">
                        <c:v>2021</c:v>
                      </c:pt>
                      <c:pt idx="18" formatCode="General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'Nationalt deklaration'!$C$14:$U$14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9"/>
                      <c:pt idx="0">
                        <c:v>1.059783122898726E-2</c:v>
                      </c:pt>
                      <c:pt idx="1">
                        <c:v>6.7946466716187603E-3</c:v>
                      </c:pt>
                      <c:pt idx="2">
                        <c:v>7.2827074884953252E-3</c:v>
                      </c:pt>
                      <c:pt idx="3">
                        <c:v>7.1805204998252881E-3</c:v>
                      </c:pt>
                      <c:pt idx="4">
                        <c:v>6.8720802170953894E-3</c:v>
                      </c:pt>
                      <c:pt idx="5">
                        <c:v>6.2318294606488484E-3</c:v>
                      </c:pt>
                      <c:pt idx="6" formatCode="0.000">
                        <c:v>5.7149793300397232E-3</c:v>
                      </c:pt>
                      <c:pt idx="7" formatCode="0.000">
                        <c:v>4.940579046814296E-3</c:v>
                      </c:pt>
                      <c:pt idx="8" formatCode="0.000">
                        <c:v>4.9301360479597385E-3</c:v>
                      </c:pt>
                      <c:pt idx="9" formatCode="0.000">
                        <c:v>4.9969732317282252E-3</c:v>
                      </c:pt>
                      <c:pt idx="10" formatCode="0.000">
                        <c:v>4.5451307856771983E-3</c:v>
                      </c:pt>
                      <c:pt idx="11" formatCode="0.000">
                        <c:v>3.0386209284049477E-3</c:v>
                      </c:pt>
                      <c:pt idx="12" formatCode="0.000">
                        <c:v>3.5253836230619735E-3</c:v>
                      </c:pt>
                      <c:pt idx="13" formatCode="0.000">
                        <c:v>3.1732966693895975E-3</c:v>
                      </c:pt>
                      <c:pt idx="14" formatCode="0.000">
                        <c:v>3.1754053130317954E-3</c:v>
                      </c:pt>
                      <c:pt idx="15" formatCode="0.000">
                        <c:v>2.6780533535599735E-3</c:v>
                      </c:pt>
                      <c:pt idx="16" formatCode="_-* #,##0.000_-;\-* #,##0.000_-;_-* &quot;-&quot;??_-;_-@_-">
                        <c:v>2.4913292020871439E-3</c:v>
                      </c:pt>
                      <c:pt idx="17" formatCode="_-* #,##0.000_-;\-* #,##0.000_-;_-* &quot;-&quot;??_-;_-@_-">
                        <c:v>2.8366643712046959E-3</c:v>
                      </c:pt>
                      <c:pt idx="18" formatCode="_-* #,##0.000_-;\-* #,##0.000_-;_-* &quot;-&quot;??_-;_-@_-">
                        <c:v>2.6185816180971898E-3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F9-4F42-BD1B-EABA13EC2AD5}"/>
                  </c:ext>
                </c:extLst>
              </c15:ser>
            </c15:filteredBarSeries>
          </c:ext>
        </c:extLst>
      </c:barChart>
      <c:catAx>
        <c:axId val="869708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2889352"/>
        <c:crosses val="autoZero"/>
        <c:auto val="1"/>
        <c:lblAlgn val="ctr"/>
        <c:lblOffset val="100"/>
        <c:noMultiLvlLbl val="0"/>
      </c:catAx>
      <c:valAx>
        <c:axId val="93288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CO2/kWh</a:t>
                </a:r>
              </a:p>
            </c:rich>
          </c:tx>
          <c:layout>
            <c:manualLayout>
              <c:xMode val="edge"/>
              <c:yMode val="edge"/>
              <c:x val="1.3217040032436907E-2"/>
              <c:y val="0.13288748374317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9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1</xdr:row>
      <xdr:rowOff>80010</xdr:rowOff>
    </xdr:from>
    <xdr:to>
      <xdr:col>14</xdr:col>
      <xdr:colOff>586740</xdr:colOff>
      <xdr:row>32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DF07CA0-677C-EF6B-3E34-C6A523CCC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358146</xdr:colOff>
      <xdr:row>7</xdr:row>
      <xdr:rowOff>99060</xdr:rowOff>
    </xdr:from>
    <xdr:to>
      <xdr:col>18</xdr:col>
      <xdr:colOff>552450</xdr:colOff>
      <xdr:row>22</xdr:row>
      <xdr:rowOff>120015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D00FB09-3FB7-BA34-C5E8-7559C3E4E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46567</xdr:colOff>
      <xdr:row>1</xdr:row>
      <xdr:rowOff>21167</xdr:rowOff>
    </xdr:from>
    <xdr:to>
      <xdr:col>1</xdr:col>
      <xdr:colOff>2548466</xdr:colOff>
      <xdr:row>1</xdr:row>
      <xdr:rowOff>1291167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4E35BA99-001F-23C8-E98B-EF8C8BF7A4E3}"/>
            </a:ext>
          </a:extLst>
        </xdr:cNvPr>
        <xdr:cNvSpPr txBox="1"/>
      </xdr:nvSpPr>
      <xdr:spPr>
        <a:xfrm>
          <a:off x="46567" y="177800"/>
          <a:ext cx="3678766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Årene 2015 til 2021</a:t>
          </a:r>
          <a:r>
            <a:rPr lang="da-DK" sz="1100" baseline="0"/>
            <a:t> er genberegnet efter nye beregningsprincipper indført fra og med 2022. Værdier for de oprindeligt udgivne miljødeklarationer kan findes under den nationale deklaration.</a:t>
          </a:r>
        </a:p>
        <a:p>
          <a:r>
            <a:rPr lang="da-DK" sz="1100" baseline="0"/>
            <a:t>Årene 2010 til og med 2014 er ikke opdelt i DK1 og DK2. </a:t>
          </a:r>
          <a:endParaRPr lang="da-DK" sz="1100"/>
        </a:p>
      </xdr:txBody>
    </xdr:sp>
    <xdr:clientData/>
  </xdr:twoCellAnchor>
  <xdr:twoCellAnchor>
    <xdr:from>
      <xdr:col>9</xdr:col>
      <xdr:colOff>143933</xdr:colOff>
      <xdr:row>1</xdr:row>
      <xdr:rowOff>0</xdr:rowOff>
    </xdr:from>
    <xdr:to>
      <xdr:col>13</xdr:col>
      <xdr:colOff>817033</xdr:colOff>
      <xdr:row>1</xdr:row>
      <xdr:rowOff>1265766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63BED692-B413-5576-F28A-60D3CC4E21E4}"/>
            </a:ext>
          </a:extLst>
        </xdr:cNvPr>
        <xdr:cNvSpPr txBox="1"/>
      </xdr:nvSpPr>
      <xdr:spPr>
        <a:xfrm>
          <a:off x="10998200" y="224367"/>
          <a:ext cx="4445000" cy="12657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Ens værdier for DK1 og DK2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56A7-F56B-4E11-896E-6EF5A0F71A4F}">
  <dimension ref="A2:T5"/>
  <sheetViews>
    <sheetView workbookViewId="0">
      <selection activeCell="P11" sqref="P11"/>
    </sheetView>
  </sheetViews>
  <sheetFormatPr defaultRowHeight="12.75"/>
  <cols>
    <col min="1" max="1" width="23" customWidth="1"/>
  </cols>
  <sheetData>
    <row r="2" spans="1:20">
      <c r="B2">
        <v>2004</v>
      </c>
      <c r="C2">
        <v>2005</v>
      </c>
      <c r="D2">
        <v>2006</v>
      </c>
      <c r="E2">
        <v>2007</v>
      </c>
      <c r="F2">
        <v>2008</v>
      </c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  <c r="N2">
        <v>2016</v>
      </c>
      <c r="O2">
        <v>2017</v>
      </c>
      <c r="P2">
        <v>2018</v>
      </c>
      <c r="Q2">
        <v>2019</v>
      </c>
      <c r="R2">
        <v>2020</v>
      </c>
      <c r="S2">
        <v>2021</v>
      </c>
      <c r="T2">
        <v>2022</v>
      </c>
    </row>
    <row r="3" spans="1:20">
      <c r="A3" t="s">
        <v>63</v>
      </c>
      <c r="B3" s="268">
        <f>'Miljødeklaration (location)'!D8</f>
        <v>424.91753121959488</v>
      </c>
      <c r="C3" s="268">
        <f>'Miljødeklaration (location)'!E8</f>
        <v>431.07814832398907</v>
      </c>
      <c r="D3" s="268">
        <f>'Miljødeklaration (location)'!F8</f>
        <v>468.60290261568241</v>
      </c>
      <c r="E3" s="268">
        <f>'Miljødeklaration (location)'!G8</f>
        <v>451.82446079638902</v>
      </c>
      <c r="F3" s="268">
        <f>'Miljødeklaration (location)'!H8</f>
        <v>456.56321897871157</v>
      </c>
      <c r="G3" s="268">
        <f>'Miljødeklaration (location)'!I8</f>
        <v>444.79487517639586</v>
      </c>
      <c r="H3" s="268">
        <f>'Miljødeklaration (location)'!J8</f>
        <v>432.48637637308781</v>
      </c>
      <c r="I3" s="268">
        <f>'Miljødeklaration (location)'!K8</f>
        <v>364.72613613142579</v>
      </c>
      <c r="J3" s="268">
        <f>'Miljødeklaration (location)'!L8</f>
        <v>292.24934115792428</v>
      </c>
      <c r="K3" s="268">
        <f>'Miljødeklaration (location)'!M8</f>
        <v>362.50074084094052</v>
      </c>
      <c r="L3" s="268">
        <f>'Miljødeklaration (location)'!N8</f>
        <v>292.38226088044962</v>
      </c>
      <c r="M3" s="268">
        <f>'Miljødeklaration (location)'!O8</f>
        <v>241.92831186273966</v>
      </c>
      <c r="N3" s="268">
        <f>'Miljødeklaration (location)'!P8</f>
        <v>237.1250771856615</v>
      </c>
      <c r="O3" s="268">
        <f>'Miljødeklaration (location)'!Q8</f>
        <v>173.86327433147136</v>
      </c>
      <c r="P3" s="268">
        <f>'Miljødeklaration (location)'!R8</f>
        <v>172.7832633296691</v>
      </c>
      <c r="Q3" s="268">
        <f>'Miljødeklaration (location)'!S8</f>
        <v>145.79012440277589</v>
      </c>
      <c r="R3" s="268">
        <f>'Miljødeklaration (location)'!T8</f>
        <v>117.35846418789349</v>
      </c>
      <c r="S3" s="268">
        <f>'Miljødeklaration (location)'!U8</f>
        <v>143.38682533035828</v>
      </c>
      <c r="T3" s="268">
        <f>'Miljødeklaration (location)'!V8</f>
        <v>151.1</v>
      </c>
    </row>
    <row r="4" spans="1:20">
      <c r="A4" t="s">
        <v>62</v>
      </c>
      <c r="B4" s="268">
        <f>'Miljødeklaration (location)'!D13</f>
        <v>514.11617946148374</v>
      </c>
      <c r="C4" s="268">
        <f>'Miljødeklaration (location)'!E13</f>
        <v>464.00682413008491</v>
      </c>
      <c r="D4" s="268">
        <f>'Miljødeklaration (location)'!F13</f>
        <v>592.72923846390404</v>
      </c>
      <c r="E4" s="268">
        <f>'Miljødeklaration (location)'!G13</f>
        <v>548.36872403948053</v>
      </c>
      <c r="F4" s="268">
        <f>'Miljødeklaration (location)'!H13</f>
        <v>434.16619236171562</v>
      </c>
      <c r="G4" s="268">
        <f>'Miljødeklaration (location)'!I13</f>
        <v>465.25528569015012</v>
      </c>
      <c r="H4" s="268">
        <f>'Miljødeklaration (location)'!J13</f>
        <v>432.48637637308781</v>
      </c>
      <c r="I4" s="268">
        <f>'Miljødeklaration (location)'!K13</f>
        <v>364.72613613142579</v>
      </c>
      <c r="J4" s="268">
        <f>'Miljødeklaration (location)'!L13</f>
        <v>292.24934115792428</v>
      </c>
      <c r="K4" s="268">
        <f>'Miljødeklaration (location)'!M13</f>
        <v>362.50074084094052</v>
      </c>
      <c r="L4" s="268">
        <f>'Miljødeklaration (location)'!N13</f>
        <v>292.38226088044962</v>
      </c>
      <c r="M4" s="268">
        <f>'Miljødeklaration (location)'!O13</f>
        <v>187.10041525416256</v>
      </c>
      <c r="N4" s="268">
        <f>'Miljødeklaration (location)'!P13</f>
        <v>246.73959723149781</v>
      </c>
      <c r="O4" s="268">
        <f>'Miljødeklaration (location)'!Q13</f>
        <v>190.92796784659066</v>
      </c>
      <c r="P4" s="268">
        <f>'Miljødeklaration (location)'!R13</f>
        <v>207.14210536428601</v>
      </c>
      <c r="Q4" s="268">
        <f>'Miljødeklaration (location)'!S13</f>
        <v>132.88166281381606</v>
      </c>
      <c r="R4" s="268">
        <f>'Miljødeklaration (location)'!T13</f>
        <v>88.866772473636757</v>
      </c>
      <c r="S4" s="268">
        <f>'Miljødeklaration (location)'!U13</f>
        <v>72.706049288062133</v>
      </c>
      <c r="T4" s="268">
        <f>'Miljødeklaration (location)'!V13</f>
        <v>68.099999999999994</v>
      </c>
    </row>
    <row r="5" spans="1:20">
      <c r="A5" t="s">
        <v>137</v>
      </c>
      <c r="B5">
        <f>'Nationalt deklaration'!C15</f>
        <v>460.92301722554168</v>
      </c>
      <c r="C5">
        <f>'Nationalt deklaration'!D15</f>
        <v>444.38141526431571</v>
      </c>
      <c r="D5">
        <f>'Nationalt deklaration'!E15</f>
        <v>518.73201684027185</v>
      </c>
      <c r="E5">
        <f>'Nationalt deklaration'!F15</f>
        <v>490.62931678959148</v>
      </c>
      <c r="F5">
        <f>'Nationalt deklaration'!G15</f>
        <v>447.56589532637577</v>
      </c>
      <c r="G5">
        <f>'Nationalt deklaration'!H15</f>
        <v>453.11733512116649</v>
      </c>
      <c r="H5">
        <f>'Nationalt deklaration'!I15</f>
        <v>432.48637637308781</v>
      </c>
      <c r="I5">
        <f>'Nationalt deklaration'!J15</f>
        <v>364.72613613142579</v>
      </c>
      <c r="J5">
        <f>'Nationalt deklaration'!K15</f>
        <v>292.24934115792428</v>
      </c>
      <c r="K5">
        <f>'Nationalt deklaration'!L15</f>
        <v>362.50074084094052</v>
      </c>
      <c r="L5">
        <f>'Nationalt deklaration'!M15</f>
        <v>292.38226088044962</v>
      </c>
      <c r="M5">
        <f>'Nationalt deklaration'!N15</f>
        <v>194.87518014369053</v>
      </c>
      <c r="N5">
        <f>'Nationalt deklaration'!O15</f>
        <v>247.13675834987131</v>
      </c>
      <c r="O5">
        <f>'Nationalt deklaration'!P15</f>
        <v>184.10578171689468</v>
      </c>
      <c r="P5">
        <f>'Nationalt deklaration'!Q15</f>
        <v>201.78556244729467</v>
      </c>
      <c r="Q5">
        <f>'Nationalt deklaration'!R15</f>
        <v>149.14572634423365</v>
      </c>
      <c r="R5">
        <f>'Nationalt deklaration'!S15</f>
        <v>125.23937562973343</v>
      </c>
      <c r="S5">
        <f>'Nationalt deklaration'!T15</f>
        <v>136.39809087528394</v>
      </c>
      <c r="T5">
        <f>'Nationalt deklaration'!U15</f>
        <v>129.6959373288698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A8F3-4683-4052-ADC3-A8F5E07E90C0}">
  <dimension ref="B1:V50"/>
  <sheetViews>
    <sheetView workbookViewId="0">
      <pane xSplit="2" ySplit="7" topLeftCell="L8" activePane="bottomRight" state="frozenSplit"/>
      <selection activeCell="B3" sqref="B3"/>
      <selection pane="topRight" activeCell="C1" sqref="C1"/>
      <selection pane="bottomLeft" activeCell="A15" sqref="A15"/>
      <selection pane="bottomRight" activeCell="B10" sqref="B10:U15"/>
    </sheetView>
  </sheetViews>
  <sheetFormatPr defaultRowHeight="12.75" outlineLevelRow="1"/>
  <cols>
    <col min="2" max="2" width="36.42578125" customWidth="1"/>
    <col min="3" max="3" width="11.42578125" customWidth="1"/>
    <col min="4" max="4" width="12.5703125" customWidth="1"/>
    <col min="5" max="20" width="13.42578125" bestFit="1" customWidth="1"/>
    <col min="21" max="21" width="17.28515625" customWidth="1"/>
  </cols>
  <sheetData>
    <row r="1" spans="2:22">
      <c r="C1" s="128">
        <v>2004</v>
      </c>
      <c r="D1" s="128">
        <v>2005</v>
      </c>
      <c r="E1" s="128">
        <v>2006</v>
      </c>
      <c r="F1" s="128">
        <v>2007</v>
      </c>
      <c r="G1" s="128">
        <v>2008</v>
      </c>
      <c r="H1" s="128">
        <v>2009</v>
      </c>
      <c r="I1" s="128">
        <v>2010</v>
      </c>
      <c r="J1" s="128">
        <v>2011</v>
      </c>
      <c r="K1" s="128">
        <v>2012</v>
      </c>
      <c r="L1" s="128">
        <v>2013</v>
      </c>
      <c r="M1" s="128">
        <v>2014</v>
      </c>
      <c r="N1" s="128">
        <v>2015</v>
      </c>
      <c r="O1" s="128">
        <v>2016</v>
      </c>
      <c r="P1" s="128">
        <v>2017</v>
      </c>
      <c r="Q1" s="128">
        <v>2018</v>
      </c>
      <c r="R1" s="128">
        <v>2019</v>
      </c>
      <c r="S1" s="128">
        <v>2020</v>
      </c>
      <c r="T1" s="128">
        <v>2021</v>
      </c>
      <c r="U1" s="128">
        <v>2022</v>
      </c>
    </row>
    <row r="2" spans="2:22">
      <c r="B2" t="s">
        <v>103</v>
      </c>
      <c r="D2" s="129">
        <v>35530509.369182989</v>
      </c>
      <c r="E2" s="129">
        <v>36192323.472233966</v>
      </c>
      <c r="F2" s="129">
        <v>36219333.270369865</v>
      </c>
      <c r="G2" s="129">
        <v>36184195.673945792</v>
      </c>
      <c r="H2" s="129">
        <v>34755088.108612046</v>
      </c>
      <c r="I2" s="129">
        <v>35621776</v>
      </c>
      <c r="J2" s="129">
        <v>34725905</v>
      </c>
      <c r="K2" s="129">
        <v>34255753</v>
      </c>
      <c r="L2" s="129">
        <v>33644535</v>
      </c>
      <c r="M2" s="129">
        <v>33530073</v>
      </c>
      <c r="N2" s="129">
        <v>33648147</v>
      </c>
      <c r="O2" s="129">
        <v>33997380</v>
      </c>
      <c r="P2" s="129">
        <v>34105485</v>
      </c>
      <c r="Q2" s="129">
        <v>34397329</v>
      </c>
      <c r="R2" s="129">
        <v>34295878</v>
      </c>
      <c r="S2" s="129">
        <v>35093451</v>
      </c>
      <c r="T2" s="129">
        <v>36650103</v>
      </c>
      <c r="U2">
        <v>35582166</v>
      </c>
    </row>
    <row r="3" spans="2:22">
      <c r="B3" s="50" t="s">
        <v>107</v>
      </c>
      <c r="D3" s="129"/>
      <c r="E3" s="129"/>
      <c r="F3" s="129"/>
      <c r="G3" s="129"/>
      <c r="H3" s="129"/>
      <c r="I3" s="129"/>
      <c r="J3" s="129"/>
      <c r="K3" s="129"/>
      <c r="L3" s="129">
        <v>2639.3356449827552</v>
      </c>
      <c r="M3" s="129">
        <v>595517.97758420929</v>
      </c>
      <c r="N3" s="129">
        <v>604262.30918202549</v>
      </c>
      <c r="O3" s="129">
        <v>743779.92836099118</v>
      </c>
      <c r="P3" s="129">
        <v>788780.72949119285</v>
      </c>
      <c r="Q3" s="129">
        <v>952973.12557306886</v>
      </c>
      <c r="R3" s="129">
        <v>963269.21887007356</v>
      </c>
      <c r="S3" s="129">
        <v>1069793.9782170057</v>
      </c>
      <c r="T3" s="129">
        <v>368586.59500603378</v>
      </c>
      <c r="U3" s="129">
        <v>468706.12928739324</v>
      </c>
    </row>
    <row r="4" spans="2:22">
      <c r="B4" t="s">
        <v>105</v>
      </c>
      <c r="D4" s="129"/>
      <c r="E4" s="129"/>
      <c r="F4" s="129"/>
      <c r="G4" s="129">
        <v>840576</v>
      </c>
      <c r="H4" s="129">
        <v>788417</v>
      </c>
      <c r="I4" s="131">
        <f t="shared" ref="I4:M4" si="0">1000*ROUND(0.025*I2/1000,0)</f>
        <v>891000</v>
      </c>
      <c r="J4" s="131">
        <f t="shared" si="0"/>
        <v>868000</v>
      </c>
      <c r="K4" s="131">
        <f t="shared" si="0"/>
        <v>856000</v>
      </c>
      <c r="L4" s="131">
        <f t="shared" si="0"/>
        <v>841000</v>
      </c>
      <c r="M4" s="131">
        <f t="shared" si="0"/>
        <v>838000</v>
      </c>
      <c r="N4" s="233">
        <v>962337.00419999997</v>
      </c>
      <c r="O4" s="233">
        <v>962125.85399999993</v>
      </c>
      <c r="P4" s="233">
        <v>1023164.5499999999</v>
      </c>
      <c r="Q4" s="233">
        <v>983763.60939999996</v>
      </c>
      <c r="R4" s="130">
        <v>1088428</v>
      </c>
      <c r="S4" s="130">
        <v>915904.2606940039</v>
      </c>
      <c r="T4" s="130">
        <v>918443.31801699952</v>
      </c>
      <c r="U4" s="129">
        <v>934202.57911000401</v>
      </c>
    </row>
    <row r="5" spans="2:22" ht="15">
      <c r="B5" t="s">
        <v>106</v>
      </c>
      <c r="D5" s="129"/>
      <c r="E5" s="129"/>
      <c r="F5" s="132">
        <f>1000*ROUND(0.04*F2/1000,0)</f>
        <v>1449000</v>
      </c>
      <c r="G5" s="132">
        <f t="shared" ref="G5:S5" si="1">1000*ROUND(0.04*G2/1000,0)</f>
        <v>1447000</v>
      </c>
      <c r="H5" s="132">
        <f t="shared" si="1"/>
        <v>1390000</v>
      </c>
      <c r="I5" s="132">
        <f t="shared" si="1"/>
        <v>1425000</v>
      </c>
      <c r="J5" s="132">
        <f t="shared" si="1"/>
        <v>1389000</v>
      </c>
      <c r="K5" s="132">
        <f t="shared" si="1"/>
        <v>1370000</v>
      </c>
      <c r="L5" s="132">
        <f t="shared" si="1"/>
        <v>1346000</v>
      </c>
      <c r="M5" s="132">
        <f t="shared" si="1"/>
        <v>1341000</v>
      </c>
      <c r="N5" s="132">
        <f t="shared" si="1"/>
        <v>1346000</v>
      </c>
      <c r="O5" s="132">
        <f t="shared" si="1"/>
        <v>1360000</v>
      </c>
      <c r="P5" s="132">
        <f t="shared" si="1"/>
        <v>1364000</v>
      </c>
      <c r="Q5" s="132">
        <f t="shared" si="1"/>
        <v>1376000</v>
      </c>
      <c r="R5" s="132">
        <f t="shared" si="1"/>
        <v>1372000</v>
      </c>
      <c r="S5" s="132">
        <f t="shared" si="1"/>
        <v>1404000</v>
      </c>
      <c r="T5" s="135">
        <v>1436210.4065490006</v>
      </c>
      <c r="U5" s="135">
        <v>1385175.6022890001</v>
      </c>
    </row>
    <row r="6" spans="2:22">
      <c r="B6" s="133" t="s">
        <v>108</v>
      </c>
      <c r="C6" s="133"/>
      <c r="D6" s="133"/>
      <c r="E6" s="133"/>
      <c r="F6" s="133">
        <f t="shared" ref="F6:U6" si="2">F2-F3-F4-F5</f>
        <v>34770333.270369865</v>
      </c>
      <c r="G6" s="133">
        <f t="shared" si="2"/>
        <v>33896619.673945792</v>
      </c>
      <c r="H6" s="133">
        <f t="shared" si="2"/>
        <v>32576671.108612046</v>
      </c>
      <c r="I6" s="133">
        <f t="shared" si="2"/>
        <v>33305776</v>
      </c>
      <c r="J6" s="133">
        <f t="shared" si="2"/>
        <v>32468905</v>
      </c>
      <c r="K6" s="134">
        <f t="shared" si="2"/>
        <v>32029753</v>
      </c>
      <c r="L6" s="134">
        <f t="shared" si="2"/>
        <v>31454895.664355017</v>
      </c>
      <c r="M6" s="134">
        <f t="shared" si="2"/>
        <v>30755555.022415791</v>
      </c>
      <c r="N6" s="134">
        <f t="shared" si="2"/>
        <v>30735547.686617974</v>
      </c>
      <c r="O6" s="134">
        <f t="shared" si="2"/>
        <v>30931474.21763901</v>
      </c>
      <c r="P6" s="134">
        <f t="shared" si="2"/>
        <v>30929539.720508806</v>
      </c>
      <c r="Q6" s="134">
        <f t="shared" si="2"/>
        <v>31084592.265026931</v>
      </c>
      <c r="R6" s="134">
        <f t="shared" si="2"/>
        <v>30872180.781129926</v>
      </c>
      <c r="S6" s="134">
        <f t="shared" si="2"/>
        <v>31703752.76108899</v>
      </c>
      <c r="T6" s="245">
        <f t="shared" si="2"/>
        <v>33926862.680427969</v>
      </c>
      <c r="U6" s="245">
        <f t="shared" si="2"/>
        <v>32794081.689313605</v>
      </c>
    </row>
    <row r="8" spans="2:22" ht="16.5" thickBot="1">
      <c r="B8" s="51" t="s">
        <v>33</v>
      </c>
      <c r="C8" s="51"/>
      <c r="D8" s="51"/>
      <c r="E8" s="51"/>
      <c r="F8" s="51"/>
      <c r="G8" s="51"/>
      <c r="H8" s="51"/>
      <c r="I8" s="51"/>
      <c r="J8" s="58"/>
      <c r="M8" s="51"/>
      <c r="N8" s="51"/>
    </row>
    <row r="9" spans="2:22" ht="25.5" outlineLevel="1">
      <c r="B9" s="1" t="s">
        <v>28</v>
      </c>
      <c r="C9" s="1"/>
      <c r="D9" s="1"/>
      <c r="E9" s="1"/>
      <c r="F9" s="1"/>
      <c r="G9" s="1"/>
      <c r="H9" s="1"/>
      <c r="I9" s="272" t="s">
        <v>30</v>
      </c>
      <c r="J9" s="272"/>
      <c r="K9" s="272"/>
      <c r="L9" s="272"/>
      <c r="M9" s="272"/>
      <c r="N9" s="272"/>
      <c r="O9" s="272"/>
      <c r="P9" s="122"/>
      <c r="Q9" s="122"/>
      <c r="R9" s="122"/>
      <c r="S9" s="122"/>
      <c r="T9" s="122"/>
      <c r="U9" s="122"/>
      <c r="V9" s="112"/>
    </row>
    <row r="10" spans="2:22" s="240" customFormat="1" ht="13.5" outlineLevel="1" thickBot="1">
      <c r="B10" s="237"/>
      <c r="C10" s="238">
        <v>2004</v>
      </c>
      <c r="D10" s="238">
        <v>2005</v>
      </c>
      <c r="E10" s="238">
        <v>2006</v>
      </c>
      <c r="F10" s="239">
        <v>2007</v>
      </c>
      <c r="G10" s="239">
        <v>2008</v>
      </c>
      <c r="H10" s="239">
        <v>2009</v>
      </c>
      <c r="I10" s="236">
        <v>2010</v>
      </c>
      <c r="J10" s="236">
        <v>2011</v>
      </c>
      <c r="K10" s="236">
        <v>2012</v>
      </c>
      <c r="L10" s="236">
        <v>2013</v>
      </c>
      <c r="M10" s="236">
        <v>2014</v>
      </c>
      <c r="N10" s="236">
        <v>2015</v>
      </c>
      <c r="O10" s="236">
        <v>2016</v>
      </c>
      <c r="P10" s="236">
        <v>2017</v>
      </c>
      <c r="Q10" s="236">
        <v>2018</v>
      </c>
      <c r="R10" s="236">
        <v>2019</v>
      </c>
      <c r="S10" s="237">
        <v>2020</v>
      </c>
      <c r="T10" s="237">
        <v>2021</v>
      </c>
      <c r="U10" s="237">
        <v>2022</v>
      </c>
      <c r="V10" s="236"/>
    </row>
    <row r="11" spans="2:22" s="50" customFormat="1" ht="13.5" outlineLevel="1" thickBot="1">
      <c r="B11" s="227" t="s">
        <v>0</v>
      </c>
      <c r="C11" s="228"/>
      <c r="D11" s="228"/>
      <c r="E11" s="228"/>
      <c r="F11" s="228"/>
      <c r="G11" s="228"/>
      <c r="H11" s="228"/>
      <c r="I11" s="235"/>
      <c r="J11" s="235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35"/>
    </row>
    <row r="12" spans="2:22" s="50" customFormat="1" ht="15.75" outlineLevel="1">
      <c r="B12" s="2" t="s">
        <v>1</v>
      </c>
      <c r="C12" s="220">
        <v>450.43375652296697</v>
      </c>
      <c r="D12" s="220">
        <v>435.69234098425358</v>
      </c>
      <c r="E12" s="220">
        <v>510.67781584234444</v>
      </c>
      <c r="F12" s="220">
        <v>483.99029661820907</v>
      </c>
      <c r="G12" s="220">
        <v>440.9826051497576</v>
      </c>
      <c r="H12" s="220">
        <v>446.69226616193646</v>
      </c>
      <c r="I12" s="221">
        <v>426.07604021158505</v>
      </c>
      <c r="J12" s="221">
        <v>359.16270634908085</v>
      </c>
      <c r="K12" s="221">
        <v>287.55978998505896</v>
      </c>
      <c r="L12" s="221">
        <v>357.91978573412615</v>
      </c>
      <c r="M12" s="221">
        <v>288.49301899570628</v>
      </c>
      <c r="N12" s="222">
        <v>191.81658189859067</v>
      </c>
      <c r="O12" s="222">
        <v>243.33905612921612</v>
      </c>
      <c r="P12" s="222">
        <v>180.71140992200949</v>
      </c>
      <c r="Q12" s="222">
        <v>198.59839601493215</v>
      </c>
      <c r="R12" s="222">
        <v>145.46686020700187</v>
      </c>
      <c r="S12" s="111">
        <v>122.12333033239453</v>
      </c>
      <c r="T12" s="111">
        <v>133.03459884314196</v>
      </c>
      <c r="U12" s="111">
        <v>126.65361253419303</v>
      </c>
      <c r="V12" s="221"/>
    </row>
    <row r="13" spans="2:22" s="50" customFormat="1" ht="15.75" outlineLevel="1">
      <c r="B13" s="2" t="s">
        <v>2</v>
      </c>
      <c r="C13" s="231">
        <v>0.34304442959945747</v>
      </c>
      <c r="D13" s="231">
        <v>0.30798982032130245</v>
      </c>
      <c r="E13" s="231">
        <v>0.26839465003916096</v>
      </c>
      <c r="F13" s="231">
        <v>0.19631969281477876</v>
      </c>
      <c r="G13" s="231">
        <v>0.20058223567883499</v>
      </c>
      <c r="H13" s="231">
        <v>0.20274597728954702</v>
      </c>
      <c r="I13" s="224">
        <v>0.2073142913607898</v>
      </c>
      <c r="J13" s="224">
        <v>0.17635810307608901</v>
      </c>
      <c r="K13" s="224">
        <v>0.13468872930937295</v>
      </c>
      <c r="L13" s="224">
        <v>0.11849668588016163</v>
      </c>
      <c r="M13" s="224">
        <v>9.371667437473423E-2</v>
      </c>
      <c r="N13" s="224">
        <v>8.0089287409006296E-2</v>
      </c>
      <c r="O13" s="224">
        <v>9.5222685670163371E-2</v>
      </c>
      <c r="P13" s="224">
        <v>9.4344438196191302E-2</v>
      </c>
      <c r="Q13" s="224">
        <v>8.9635825963162552E-2</v>
      </c>
      <c r="R13" s="224">
        <v>0.11523224951483554</v>
      </c>
      <c r="S13" s="109">
        <v>8.7708680670921677E-2</v>
      </c>
      <c r="T13" s="109">
        <v>9.327771334902589E-2</v>
      </c>
      <c r="U13" s="109">
        <v>8.3871452352894296E-2</v>
      </c>
      <c r="V13" s="224"/>
    </row>
    <row r="14" spans="2:22" s="50" customFormat="1" ht="15.75" outlineLevel="1">
      <c r="B14" s="2" t="s">
        <v>3</v>
      </c>
      <c r="C14" s="223">
        <v>1.059783122898726E-2</v>
      </c>
      <c r="D14" s="223">
        <v>6.7946466716187603E-3</v>
      </c>
      <c r="E14" s="223">
        <v>7.2827074884953252E-3</v>
      </c>
      <c r="F14" s="223">
        <v>7.1805204998252881E-3</v>
      </c>
      <c r="G14" s="223">
        <v>6.8720802170953894E-3</v>
      </c>
      <c r="H14" s="223">
        <v>6.2318294606488484E-3</v>
      </c>
      <c r="I14" s="226">
        <v>5.7149793300397232E-3</v>
      </c>
      <c r="J14" s="226">
        <v>4.940579046814296E-3</v>
      </c>
      <c r="K14" s="226">
        <v>4.9301360479597385E-3</v>
      </c>
      <c r="L14" s="226">
        <v>4.9969732317282252E-3</v>
      </c>
      <c r="M14" s="226">
        <v>4.5451307856771983E-3</v>
      </c>
      <c r="N14" s="226">
        <v>3.0386209284049477E-3</v>
      </c>
      <c r="O14" s="226">
        <v>3.5253836230619735E-3</v>
      </c>
      <c r="P14" s="226">
        <v>3.1732966693895975E-3</v>
      </c>
      <c r="Q14" s="226">
        <v>3.1754053130317954E-3</v>
      </c>
      <c r="R14" s="226">
        <v>2.6780533535599735E-3</v>
      </c>
      <c r="S14" s="242">
        <v>2.4913292020871439E-3</v>
      </c>
      <c r="T14" s="242">
        <v>2.8366643712046959E-3</v>
      </c>
      <c r="U14" s="242">
        <v>2.6185816180971898E-3</v>
      </c>
      <c r="V14" s="226"/>
    </row>
    <row r="15" spans="2:22" s="54" customFormat="1" ht="14.25" outlineLevel="1">
      <c r="B15" s="145" t="s">
        <v>120</v>
      </c>
      <c r="C15" s="125">
        <v>460.92301722554168</v>
      </c>
      <c r="D15" s="125">
        <v>444.38141526431571</v>
      </c>
      <c r="E15" s="125">
        <v>518.73201684027185</v>
      </c>
      <c r="F15" s="125">
        <v>490.62931678959148</v>
      </c>
      <c r="G15" s="125">
        <v>447.56589532637577</v>
      </c>
      <c r="H15" s="125">
        <v>453.11733512116649</v>
      </c>
      <c r="I15" s="46">
        <v>432.48637637308781</v>
      </c>
      <c r="J15" s="46">
        <v>364.72613613142579</v>
      </c>
      <c r="K15" s="46">
        <v>292.24934115792428</v>
      </c>
      <c r="L15" s="46">
        <v>362.50074084094052</v>
      </c>
      <c r="M15" s="46">
        <v>292.38226088044962</v>
      </c>
      <c r="N15" s="46">
        <v>194.87518014369053</v>
      </c>
      <c r="O15" s="46">
        <v>247.13675834987131</v>
      </c>
      <c r="P15" s="46">
        <v>184.10578171689468</v>
      </c>
      <c r="Q15" s="46">
        <v>201.78556244729467</v>
      </c>
      <c r="R15" s="46">
        <v>149.14572634423365</v>
      </c>
      <c r="S15" s="234">
        <v>125.23937562973343</v>
      </c>
      <c r="T15" s="234">
        <v>136.39809087528394</v>
      </c>
      <c r="U15" s="234">
        <v>129.6959373288698</v>
      </c>
      <c r="V15" s="46"/>
    </row>
    <row r="16" spans="2:22" s="50" customFormat="1" ht="15.75" outlineLevel="1">
      <c r="B16" s="2" t="s">
        <v>5</v>
      </c>
      <c r="C16" s="231">
        <v>0.1867538866542422</v>
      </c>
      <c r="D16" s="231">
        <v>0.14533458443073641</v>
      </c>
      <c r="E16" s="231">
        <v>0.17890402931340738</v>
      </c>
      <c r="F16" s="231">
        <v>0.179183109472279</v>
      </c>
      <c r="G16" s="231">
        <v>0.12376980419980961</v>
      </c>
      <c r="H16" s="231">
        <v>8.7572250127925008E-2</v>
      </c>
      <c r="I16" s="224">
        <v>7.3001479907580311E-2</v>
      </c>
      <c r="J16" s="224">
        <v>5.6237431706425783E-2</v>
      </c>
      <c r="K16" s="224">
        <v>5.4168667388983932E-2</v>
      </c>
      <c r="L16" s="224">
        <v>6.2935861373303287E-2</v>
      </c>
      <c r="M16" s="224">
        <v>4.6868684960492984E-2</v>
      </c>
      <c r="N16" s="224">
        <v>3.9616127516899691E-2</v>
      </c>
      <c r="O16" s="224">
        <v>4.0306562984170062E-2</v>
      </c>
      <c r="P16" s="224">
        <v>3.4445141833088819E-2</v>
      </c>
      <c r="Q16" s="224">
        <v>3.9201027462787301E-2</v>
      </c>
      <c r="R16" s="224">
        <v>3.0802860899676623E-2</v>
      </c>
      <c r="S16" s="109">
        <v>3.5956817096171927E-2</v>
      </c>
      <c r="T16" s="109">
        <v>3.2915804136591877E-2</v>
      </c>
      <c r="U16" s="109"/>
      <c r="V16" s="224"/>
    </row>
    <row r="17" spans="2:22" s="50" customFormat="1" ht="15.75" outlineLevel="1">
      <c r="B17" s="2" t="s">
        <v>6</v>
      </c>
      <c r="C17" s="231">
        <v>0.82936489019436921</v>
      </c>
      <c r="D17" s="231">
        <v>0.80110898227603833</v>
      </c>
      <c r="E17" s="231">
        <v>0.76652147443574381</v>
      </c>
      <c r="F17" s="231">
        <v>0.65651091749691015</v>
      </c>
      <c r="G17" s="231">
        <v>0.46902020318326576</v>
      </c>
      <c r="H17" s="231">
        <v>0.36721235222002002</v>
      </c>
      <c r="I17" s="224">
        <v>0.31551416483651767</v>
      </c>
      <c r="J17" s="224">
        <v>0.27052936271477906</v>
      </c>
      <c r="K17" s="224">
        <v>0.23565674298864775</v>
      </c>
      <c r="L17" s="224">
        <v>0.23981739501710622</v>
      </c>
      <c r="M17" s="224">
        <v>0.18716692215676498</v>
      </c>
      <c r="N17" s="224">
        <v>0.15197120088316893</v>
      </c>
      <c r="O17" s="224">
        <v>0.16953631718395931</v>
      </c>
      <c r="P17" s="224">
        <v>0.16545021713955571</v>
      </c>
      <c r="Q17" s="224">
        <v>0.21238228838107381</v>
      </c>
      <c r="R17" s="224">
        <v>0.20984261270863283</v>
      </c>
      <c r="S17" s="109">
        <v>0.1646335665765333</v>
      </c>
      <c r="T17" s="109">
        <v>0.17481418579114155</v>
      </c>
      <c r="U17" s="109"/>
      <c r="V17" s="224"/>
    </row>
    <row r="18" spans="2:22" s="50" customFormat="1" outlineLevel="1">
      <c r="B18" s="2" t="s">
        <v>7</v>
      </c>
      <c r="C18" s="231">
        <v>0.20286404240667588</v>
      </c>
      <c r="D18" s="231">
        <v>0.19679509816300542</v>
      </c>
      <c r="E18" s="231">
        <v>0.17154973121898265</v>
      </c>
      <c r="F18" s="231">
        <v>0.14440334789841544</v>
      </c>
      <c r="G18" s="231">
        <v>0.14380288655772169</v>
      </c>
      <c r="H18" s="231">
        <v>0.1356574918102868</v>
      </c>
      <c r="I18" s="224">
        <v>0.14909039096058108</v>
      </c>
      <c r="J18" s="224">
        <v>0.14595350117074732</v>
      </c>
      <c r="K18" s="224">
        <v>0.15514779169929449</v>
      </c>
      <c r="L18" s="224">
        <v>0.14175138296962117</v>
      </c>
      <c r="M18" s="224">
        <v>0.13261383358437029</v>
      </c>
      <c r="N18" s="224">
        <v>0.105010129319383</v>
      </c>
      <c r="O18" s="224">
        <v>0.12310419770696325</v>
      </c>
      <c r="P18" s="224">
        <v>0.14211934348703373</v>
      </c>
      <c r="Q18" s="224">
        <v>0.13623773902854422</v>
      </c>
      <c r="R18" s="224">
        <v>0.14030103422248491</v>
      </c>
      <c r="S18" s="109">
        <v>0.13368870320156248</v>
      </c>
      <c r="T18" s="109">
        <v>0.16512003130502259</v>
      </c>
      <c r="U18" s="109"/>
      <c r="V18" s="224"/>
    </row>
    <row r="19" spans="2:22" s="50" customFormat="1" outlineLevel="1">
      <c r="B19" s="2" t="s">
        <v>8</v>
      </c>
      <c r="C19" s="231">
        <v>8.2175602892742838E-2</v>
      </c>
      <c r="D19" s="231">
        <v>7.1518157911146546E-2</v>
      </c>
      <c r="E19" s="231">
        <v>6.2770570501131245E-2</v>
      </c>
      <c r="F19" s="231">
        <v>4.8117352115430598E-2</v>
      </c>
      <c r="G19" s="231">
        <v>5.0299508621759914E-2</v>
      </c>
      <c r="H19" s="231">
        <v>4.0910066975724621E-2</v>
      </c>
      <c r="I19" s="224">
        <v>4.3203934594493669E-2</v>
      </c>
      <c r="J19" s="224">
        <v>3.6990592067782505E-2</v>
      </c>
      <c r="K19" s="224">
        <v>2.895928682592246E-2</v>
      </c>
      <c r="L19" s="224">
        <v>2.4544810196891378E-2</v>
      </c>
      <c r="M19" s="224">
        <v>1.8337827908248148E-2</v>
      </c>
      <c r="N19" s="224">
        <v>1.373378164068333E-2</v>
      </c>
      <c r="O19" s="224">
        <v>1.7429491750789748E-2</v>
      </c>
      <c r="P19" s="224">
        <v>1.7515722485262768E-2</v>
      </c>
      <c r="Q19" s="224">
        <v>1.6164099285538462E-2</v>
      </c>
      <c r="R19" s="224">
        <v>2.0316684715852122E-2</v>
      </c>
      <c r="S19" s="109">
        <v>1.6717219418507845E-2</v>
      </c>
      <c r="T19" s="109">
        <v>2.0474562135650239E-2</v>
      </c>
      <c r="U19" s="109"/>
      <c r="V19" s="224"/>
    </row>
    <row r="20" spans="2:22" s="50" customFormat="1" ht="13.5" outlineLevel="1" thickBot="1">
      <c r="B20" s="2" t="s">
        <v>9</v>
      </c>
      <c r="C20" s="231">
        <v>2.1723013553058369E-2</v>
      </c>
      <c r="D20" s="231">
        <v>1.898091918014989E-2</v>
      </c>
      <c r="E20" s="231">
        <v>1.6184954618386718E-2</v>
      </c>
      <c r="F20" s="231">
        <v>1.8462135443619548E-2</v>
      </c>
      <c r="G20" s="231">
        <v>1.5777913575031055E-2</v>
      </c>
      <c r="H20" s="231">
        <v>1.475175684691617E-2</v>
      </c>
      <c r="I20" s="224">
        <v>9.8451305155819024E-3</v>
      </c>
      <c r="J20" s="224">
        <v>9.5769687775639177E-3</v>
      </c>
      <c r="K20" s="224">
        <v>8.5471342945638157E-3</v>
      </c>
      <c r="L20" s="224">
        <v>1.4091457399933732E-2</v>
      </c>
      <c r="M20" s="224">
        <v>9.1910707938816696E-3</v>
      </c>
      <c r="N20" s="224">
        <v>5.0304151759700934E-3</v>
      </c>
      <c r="O20" s="224">
        <v>6.487401732219393E-3</v>
      </c>
      <c r="P20" s="224">
        <v>5.5723383115866892E-3</v>
      </c>
      <c r="Q20" s="224">
        <v>1.4055294231654518E-2</v>
      </c>
      <c r="R20" s="224">
        <v>1.2780885432428902E-2</v>
      </c>
      <c r="S20" s="110">
        <v>1.3714706633216726E-2</v>
      </c>
      <c r="T20" s="109">
        <v>1.777543107790984E-2</v>
      </c>
      <c r="U20" s="109"/>
      <c r="V20" s="224"/>
    </row>
    <row r="21" spans="2:22" s="50" customFormat="1" ht="13.5" outlineLevel="1" thickBot="1">
      <c r="B21" s="227" t="s">
        <v>10</v>
      </c>
      <c r="C21" s="228"/>
      <c r="D21" s="228"/>
      <c r="E21" s="228"/>
      <c r="F21" s="228"/>
      <c r="G21" s="228"/>
      <c r="H21" s="228"/>
      <c r="I21" s="229"/>
      <c r="J21" s="229"/>
      <c r="K21" s="229"/>
      <c r="L21" s="229"/>
      <c r="M21" s="229"/>
      <c r="N21" s="229"/>
      <c r="O21" s="230"/>
      <c r="P21" s="230"/>
      <c r="Q21" s="230"/>
      <c r="R21" s="230"/>
      <c r="S21" s="227"/>
      <c r="T21" s="248"/>
      <c r="U21" s="227"/>
      <c r="V21" s="229"/>
    </row>
    <row r="22" spans="2:22" s="50" customFormat="1" outlineLevel="1">
      <c r="B22" s="2" t="s">
        <v>11</v>
      </c>
      <c r="C22" s="231">
        <v>14.564168660961084</v>
      </c>
      <c r="D22" s="231">
        <v>15.705129924135798</v>
      </c>
      <c r="E22" s="231">
        <v>15.978941038200427</v>
      </c>
      <c r="F22" s="231">
        <v>18.307009905689824</v>
      </c>
      <c r="G22" s="231">
        <v>17.552079179337344</v>
      </c>
      <c r="H22" s="231">
        <v>14.759927455715623</v>
      </c>
      <c r="I22" s="232">
        <v>12.725067965075965</v>
      </c>
      <c r="J22" s="232">
        <v>12.619767528003262</v>
      </c>
      <c r="K22" s="232">
        <v>9.0943544074056177</v>
      </c>
      <c r="L22" s="232">
        <v>11.588156353566676</v>
      </c>
      <c r="M22" s="232">
        <v>9.9800012594286525</v>
      </c>
      <c r="N22" s="232">
        <v>6.4676796104698608</v>
      </c>
      <c r="O22" s="232">
        <v>8.6445666994269352</v>
      </c>
      <c r="P22" s="232">
        <v>6.0098748178815216</v>
      </c>
      <c r="Q22" s="232">
        <v>7.1665678815670333</v>
      </c>
      <c r="R22" s="232">
        <v>4.2630716278984302</v>
      </c>
      <c r="S22" s="243">
        <v>3.4245764878878546</v>
      </c>
      <c r="T22" s="243">
        <v>4.3926655038916529</v>
      </c>
      <c r="U22" s="243"/>
      <c r="V22" s="232"/>
    </row>
    <row r="23" spans="2:22" s="50" customFormat="1" outlineLevel="1">
      <c r="B23" s="2" t="s">
        <v>12</v>
      </c>
      <c r="C23" s="231">
        <v>2.1441198471653733</v>
      </c>
      <c r="D23" s="231">
        <v>1.9401109794627889</v>
      </c>
      <c r="E23" s="231">
        <v>2.2140841162596292</v>
      </c>
      <c r="F23" s="231">
        <v>2.1746448561147798</v>
      </c>
      <c r="G23" s="231">
        <v>1.8805274757105437</v>
      </c>
      <c r="H23" s="231">
        <v>2.0795761865008839</v>
      </c>
      <c r="I23" s="232">
        <v>1.7676142253570768</v>
      </c>
      <c r="J23" s="232">
        <v>1.2797110237593188</v>
      </c>
      <c r="K23" s="232">
        <v>1.2193494173254837</v>
      </c>
      <c r="L23" s="232">
        <v>3.6508320292583321</v>
      </c>
      <c r="M23" s="232">
        <v>1.6612783638754156</v>
      </c>
      <c r="N23" s="232">
        <v>1.0643657873902364</v>
      </c>
      <c r="O23" s="232">
        <v>1.3686142283874747</v>
      </c>
      <c r="P23" s="232">
        <v>0.96425858063759529</v>
      </c>
      <c r="Q23" s="232">
        <v>1.2334719902897231</v>
      </c>
      <c r="R23" s="232">
        <v>0.73373747831740888</v>
      </c>
      <c r="S23" s="243">
        <v>0.58942010265181322</v>
      </c>
      <c r="T23" s="243">
        <v>0.75604249499936793</v>
      </c>
      <c r="U23" s="243"/>
      <c r="V23" s="232"/>
    </row>
    <row r="24" spans="2:22" s="50" customFormat="1" outlineLevel="1">
      <c r="B24" s="2" t="s">
        <v>13</v>
      </c>
      <c r="C24" s="231">
        <v>5.8451736452213119</v>
      </c>
      <c r="D24" s="231">
        <v>6.6553843207958394</v>
      </c>
      <c r="E24" s="231">
        <v>7.0851209822091832</v>
      </c>
      <c r="F24" s="231">
        <v>6.0332032541093765</v>
      </c>
      <c r="G24" s="231">
        <v>5.2673063426472755</v>
      </c>
      <c r="H24" s="231">
        <v>5.3238807093791065</v>
      </c>
      <c r="I24" s="232">
        <v>5.0424748511561823</v>
      </c>
      <c r="J24" s="232">
        <v>4.9261385009926331</v>
      </c>
      <c r="K24" s="232">
        <v>3.983219143004209</v>
      </c>
      <c r="L24" s="232">
        <v>5.2060140576604912</v>
      </c>
      <c r="M24" s="232">
        <v>3.9606146336680559</v>
      </c>
      <c r="N24" s="232">
        <v>2.580545373820343</v>
      </c>
      <c r="O24" s="232">
        <v>3.4429527201934933</v>
      </c>
      <c r="P24" s="232">
        <v>2.3591038554525579</v>
      </c>
      <c r="Q24" s="232">
        <v>2.60559005700736</v>
      </c>
      <c r="R24" s="232">
        <v>1.5499493243526652</v>
      </c>
      <c r="S24" s="243">
        <v>1.2450928525009197</v>
      </c>
      <c r="T24" s="243">
        <v>1.5970665107544775</v>
      </c>
      <c r="U24" s="243"/>
      <c r="V24" s="232"/>
    </row>
    <row r="25" spans="2:22" s="50" customFormat="1" outlineLevel="1">
      <c r="B25" s="2" t="s">
        <v>14</v>
      </c>
      <c r="C25" s="231">
        <v>7.4451686054284867</v>
      </c>
      <c r="D25" s="231">
        <v>7.7047518967466875</v>
      </c>
      <c r="E25" s="231">
        <v>7.313334155486654</v>
      </c>
      <c r="F25" s="231">
        <v>7.3504188792995393</v>
      </c>
      <c r="G25" s="231">
        <v>8.056099374548026</v>
      </c>
      <c r="H25" s="231">
        <v>9.0231904552652438</v>
      </c>
      <c r="I25" s="232">
        <v>6.7349121884229932</v>
      </c>
      <c r="J25" s="232">
        <v>7.1403835806592779</v>
      </c>
      <c r="K25" s="232">
        <v>7.9078731641676265</v>
      </c>
      <c r="L25" s="232">
        <v>7.4160233337649766</v>
      </c>
      <c r="M25" s="232">
        <v>8.0273097932074347</v>
      </c>
      <c r="N25" s="232">
        <v>8.1274558478701397</v>
      </c>
      <c r="O25" s="232">
        <v>7.4914266549692838</v>
      </c>
      <c r="P25" s="232">
        <v>7.2088223097950417</v>
      </c>
      <c r="Q25" s="232">
        <v>7.0873363870776931</v>
      </c>
      <c r="R25" s="232">
        <v>7.6220152403064221</v>
      </c>
      <c r="S25" s="243">
        <v>6.5369061093106717</v>
      </c>
      <c r="T25" s="243">
        <v>6.0558744211498627</v>
      </c>
      <c r="U25" s="243"/>
      <c r="V25" s="232"/>
    </row>
    <row r="26" spans="2:22" s="50" customFormat="1" outlineLevel="1">
      <c r="B26" s="2" t="s">
        <v>15</v>
      </c>
      <c r="C26" s="231">
        <v>1.1603797706358747</v>
      </c>
      <c r="D26" s="231">
        <v>1.0599766577080798</v>
      </c>
      <c r="E26" s="231">
        <v>1.3669418548267602</v>
      </c>
      <c r="F26" s="231">
        <v>1.239185301583871</v>
      </c>
      <c r="G26" s="231">
        <v>1.3005708378529912</v>
      </c>
      <c r="H26" s="231">
        <v>1.2407241154405864</v>
      </c>
      <c r="I26" s="232">
        <v>1.0865883356882773</v>
      </c>
      <c r="J26" s="232">
        <v>1.2119790354544842</v>
      </c>
      <c r="K26" s="232">
        <v>1.2999792787300215</v>
      </c>
      <c r="L26" s="232">
        <v>1.2016295538982253</v>
      </c>
      <c r="M26" s="232">
        <v>1.2840517946091878</v>
      </c>
      <c r="N26" s="232">
        <v>1.3377236485787687</v>
      </c>
      <c r="O26" s="232">
        <v>1.207900073078314</v>
      </c>
      <c r="P26" s="232">
        <v>1.1288686013608487</v>
      </c>
      <c r="Q26" s="232">
        <v>1.0735520572390678</v>
      </c>
      <c r="R26" s="232">
        <v>1.1545423689015035</v>
      </c>
      <c r="S26" s="243">
        <v>0.99017580348301903</v>
      </c>
      <c r="T26" s="243">
        <v>0.91731167933000368</v>
      </c>
      <c r="U26" s="243"/>
      <c r="V26" s="232"/>
    </row>
    <row r="27" spans="2:22" s="50" customFormat="1" outlineLevel="1">
      <c r="B27" s="2" t="s">
        <v>16</v>
      </c>
      <c r="C27" s="231">
        <v>0.63362619035070722</v>
      </c>
      <c r="D27" s="231">
        <v>0.60626327390371082</v>
      </c>
      <c r="E27" s="231">
        <v>0.5744683438786824</v>
      </c>
      <c r="F27" s="231">
        <v>1.1158984175515689</v>
      </c>
      <c r="G27" s="231">
        <v>0.81261047323905822</v>
      </c>
      <c r="H27" s="231">
        <v>1.3671953232087926</v>
      </c>
      <c r="I27" s="232">
        <v>0.95380338342714821</v>
      </c>
      <c r="J27" s="232">
        <v>1.1010412036996806</v>
      </c>
      <c r="K27" s="232">
        <v>0.97688128050428635</v>
      </c>
      <c r="L27" s="232">
        <v>0.86959774950435298</v>
      </c>
      <c r="M27" s="232">
        <v>1.1855727695667708</v>
      </c>
      <c r="N27" s="232">
        <v>0.93453496634413724</v>
      </c>
      <c r="O27" s="232">
        <v>1.1065051335706091</v>
      </c>
      <c r="P27" s="232">
        <v>1.3645614012985572</v>
      </c>
      <c r="Q27" s="232">
        <v>1.1851005012876841</v>
      </c>
      <c r="R27" s="232">
        <v>1.2384366133179758</v>
      </c>
      <c r="S27" s="243">
        <v>1.132639488287043</v>
      </c>
      <c r="T27" s="243">
        <v>1.6590095211027003</v>
      </c>
      <c r="U27" s="243"/>
      <c r="V27" s="232"/>
    </row>
    <row r="28" spans="2:22" s="50" customFormat="1" outlineLevel="1">
      <c r="B28" s="2" t="s">
        <v>17</v>
      </c>
      <c r="C28" s="231">
        <v>0</v>
      </c>
      <c r="D28" s="231">
        <v>0</v>
      </c>
      <c r="E28" s="231">
        <v>0</v>
      </c>
      <c r="F28" s="231">
        <v>4.8070469092577971E-2</v>
      </c>
      <c r="G28" s="231">
        <v>5.532315870326858E-2</v>
      </c>
      <c r="H28" s="231">
        <v>0.1056716760825592</v>
      </c>
      <c r="I28" s="232">
        <v>0.12191264725432929</v>
      </c>
      <c r="J28" s="232">
        <v>0.12309314099689807</v>
      </c>
      <c r="K28" s="232">
        <v>0.1904526532153597</v>
      </c>
      <c r="L28" s="232">
        <v>4.7215294012462293E-2</v>
      </c>
      <c r="M28" s="232">
        <v>6.4588616508524696E-2</v>
      </c>
      <c r="N28" s="232">
        <v>0.10806582971834104</v>
      </c>
      <c r="O28" s="232">
        <v>5.5436861836969178E-2</v>
      </c>
      <c r="P28" s="232">
        <v>9.6986669392706518E-2</v>
      </c>
      <c r="Q28" s="232">
        <v>9.2958848299252439E-2</v>
      </c>
      <c r="R28" s="232">
        <v>0.113818394182093</v>
      </c>
      <c r="S28" s="244">
        <v>6.4767743677815182E-2</v>
      </c>
      <c r="T28" s="244">
        <v>5.4216544914353328E-2</v>
      </c>
      <c r="U28" s="243"/>
      <c r="V28" s="232"/>
    </row>
    <row r="29" spans="2:22">
      <c r="C29" s="124"/>
      <c r="D29" s="124"/>
      <c r="E29" s="124"/>
      <c r="F29" s="124"/>
      <c r="G29" s="124"/>
      <c r="H29" s="124"/>
    </row>
    <row r="30" spans="2:22" ht="16.5" thickBot="1">
      <c r="B30" s="51" t="s">
        <v>34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2" ht="25.5" outlineLevel="1">
      <c r="B31" s="1" t="s">
        <v>28</v>
      </c>
      <c r="C31" s="126"/>
      <c r="D31" s="126"/>
      <c r="E31" s="126"/>
      <c r="F31" s="126"/>
      <c r="G31" s="126"/>
      <c r="H31" s="126"/>
      <c r="I31" s="122"/>
      <c r="J31" s="122"/>
      <c r="K31" s="122"/>
      <c r="L31" s="122"/>
      <c r="M31" s="122"/>
      <c r="N31" s="122"/>
      <c r="O31" s="122" t="s">
        <v>30</v>
      </c>
      <c r="P31" s="1"/>
      <c r="Q31" s="1"/>
      <c r="R31" s="1"/>
      <c r="S31" s="1"/>
      <c r="T31" s="1"/>
      <c r="U31" s="1"/>
      <c r="V31" s="112"/>
    </row>
    <row r="32" spans="2:22" ht="13.5" outlineLevel="1" thickBot="1">
      <c r="B32" s="2"/>
      <c r="C32" s="127">
        <v>2004</v>
      </c>
      <c r="D32" s="127">
        <v>2005</v>
      </c>
      <c r="E32" s="127">
        <v>2006</v>
      </c>
      <c r="F32" s="127">
        <v>2007</v>
      </c>
      <c r="G32" s="127">
        <v>2008</v>
      </c>
      <c r="H32" s="127">
        <v>2009</v>
      </c>
      <c r="I32" s="40">
        <v>2010</v>
      </c>
      <c r="J32" s="40">
        <v>2011</v>
      </c>
      <c r="K32" s="40">
        <v>2012</v>
      </c>
      <c r="L32" s="40">
        <v>2013</v>
      </c>
      <c r="M32" s="40">
        <v>2014</v>
      </c>
      <c r="N32" s="40">
        <v>2015</v>
      </c>
      <c r="O32" s="40">
        <v>2016</v>
      </c>
      <c r="P32" s="40">
        <v>2017</v>
      </c>
      <c r="Q32" s="40">
        <v>2018</v>
      </c>
      <c r="R32" s="40">
        <v>2019</v>
      </c>
      <c r="S32" s="40">
        <v>2020</v>
      </c>
      <c r="T32" s="40">
        <v>2021</v>
      </c>
      <c r="U32" s="40">
        <v>2022</v>
      </c>
      <c r="V32" s="40"/>
    </row>
    <row r="33" spans="2:22" ht="13.5" outlineLevel="1" thickBot="1">
      <c r="B33" s="3" t="s">
        <v>0</v>
      </c>
      <c r="C33" s="123"/>
      <c r="D33" s="123"/>
      <c r="E33" s="123"/>
      <c r="F33" s="123"/>
      <c r="G33" s="123"/>
      <c r="H33" s="123"/>
      <c r="I33" s="41"/>
      <c r="J33" s="4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1"/>
    </row>
    <row r="34" spans="2:22" s="50" customFormat="1" ht="15.75" outlineLevel="1">
      <c r="B34" s="2" t="s">
        <v>1</v>
      </c>
      <c r="C34" s="220">
        <v>504.4635467592509</v>
      </c>
      <c r="D34" s="220">
        <v>491.34275777796438</v>
      </c>
      <c r="E34" s="220">
        <v>558.1256626690672</v>
      </c>
      <c r="F34" s="220">
        <v>531.10105933883085</v>
      </c>
      <c r="G34" s="220">
        <v>490.11590056318471</v>
      </c>
      <c r="H34" s="220">
        <v>498.65426720165681</v>
      </c>
      <c r="I34" s="221">
        <v>477.02324047435133</v>
      </c>
      <c r="J34" s="221">
        <v>404.88678659125731</v>
      </c>
      <c r="K34" s="221">
        <v>335.0250345839795</v>
      </c>
      <c r="L34" s="221">
        <v>401.2483995231392</v>
      </c>
      <c r="M34" s="221">
        <v>323.88630187203455</v>
      </c>
      <c r="N34" s="222">
        <v>229.53023251254081</v>
      </c>
      <c r="O34" s="222">
        <v>281.97836588517248</v>
      </c>
      <c r="P34" s="222">
        <v>213.01281295290795</v>
      </c>
      <c r="Q34" s="222">
        <v>231.61973493093259</v>
      </c>
      <c r="R34" s="222">
        <v>170.56477665655251</v>
      </c>
      <c r="S34" s="111">
        <v>139.5832748841959</v>
      </c>
      <c r="T34" s="111">
        <v>151.01763925416103</v>
      </c>
      <c r="U34" s="111">
        <v>144.78967460920612</v>
      </c>
      <c r="V34" s="221"/>
    </row>
    <row r="35" spans="2:22" s="50" customFormat="1" ht="15.75" outlineLevel="1">
      <c r="B35" s="2" t="s">
        <v>2</v>
      </c>
      <c r="C35" s="223">
        <v>0.42772475139489763</v>
      </c>
      <c r="D35" s="223">
        <v>0.38602795990688721</v>
      </c>
      <c r="E35" s="223">
        <v>0.33806664320138763</v>
      </c>
      <c r="F35" s="223">
        <v>0.24662219733503377</v>
      </c>
      <c r="G35" s="223">
        <v>0.25178076326951848</v>
      </c>
      <c r="H35" s="223">
        <v>0.25276905894315388</v>
      </c>
      <c r="I35" s="224">
        <v>0.25877074223945945</v>
      </c>
      <c r="J35" s="224">
        <v>0.22053404200273785</v>
      </c>
      <c r="K35" s="224">
        <v>0.16832426468077272</v>
      </c>
      <c r="L35" s="224">
        <v>0.14730326942529656</v>
      </c>
      <c r="M35" s="224">
        <v>0.1159063953804258</v>
      </c>
      <c r="N35" s="224">
        <v>9.8652219718723941E-2</v>
      </c>
      <c r="O35" s="224">
        <v>0.11681928026435374</v>
      </c>
      <c r="P35" s="224">
        <v>0.1169442558711606</v>
      </c>
      <c r="Q35" s="224">
        <v>0.11268860059208022</v>
      </c>
      <c r="R35" s="224">
        <v>0.14586529033132858</v>
      </c>
      <c r="S35" s="109">
        <v>0.10910807918720263</v>
      </c>
      <c r="T35" s="109">
        <v>0.11537229498697131</v>
      </c>
      <c r="U35" s="109">
        <v>0.10316329016042187</v>
      </c>
      <c r="V35" s="224"/>
    </row>
    <row r="36" spans="2:22" s="50" customFormat="1" ht="15.75" outlineLevel="1">
      <c r="B36" s="2" t="s">
        <v>3</v>
      </c>
      <c r="C36" s="225">
        <v>1.2110958646411941E-2</v>
      </c>
      <c r="D36" s="225">
        <v>8.0140724763780834E-3</v>
      </c>
      <c r="E36" s="225">
        <v>8.4698915503621953E-3</v>
      </c>
      <c r="F36" s="225">
        <v>8.3708610319497157E-3</v>
      </c>
      <c r="G36" s="225">
        <v>8.0956480070073725E-3</v>
      </c>
      <c r="H36" s="225">
        <v>7.2343289041304458E-3</v>
      </c>
      <c r="I36" s="226">
        <v>6.6364334535375822E-3</v>
      </c>
      <c r="J36" s="226">
        <v>5.8065177974433889E-3</v>
      </c>
      <c r="K36" s="226">
        <v>5.85897501804916E-3</v>
      </c>
      <c r="L36" s="226">
        <v>5.8133836101838896E-3</v>
      </c>
      <c r="M36" s="226">
        <v>5.3734747608627396E-3</v>
      </c>
      <c r="N36" s="226">
        <v>3.8911728238574688E-3</v>
      </c>
      <c r="O36" s="226">
        <v>4.4145084025392937E-3</v>
      </c>
      <c r="P36" s="226">
        <v>4.0236812882122703E-3</v>
      </c>
      <c r="Q36" s="226">
        <v>4.0256875112722528E-3</v>
      </c>
      <c r="R36" s="226">
        <v>3.4311766981908994E-3</v>
      </c>
      <c r="S36" s="242">
        <v>3.1935778061055282E-3</v>
      </c>
      <c r="T36" s="242">
        <v>3.5541057957337563E-3</v>
      </c>
      <c r="U36" s="242">
        <v>3.3214710582529362E-3</v>
      </c>
      <c r="V36" s="226"/>
    </row>
    <row r="37" spans="2:22" s="54" customFormat="1" ht="14.25" outlineLevel="1">
      <c r="B37" s="145" t="s">
        <v>120</v>
      </c>
      <c r="C37" s="124">
        <v>517.20016371893144</v>
      </c>
      <c r="D37" s="124">
        <v>502.04865498879974</v>
      </c>
      <c r="E37" s="124">
        <v>567.85072855690862</v>
      </c>
      <c r="F37" s="124">
        <v>539.16543767009716</v>
      </c>
      <c r="G37" s="124">
        <v>498.16442900582848</v>
      </c>
      <c r="H37" s="124">
        <v>506.4405957030923</v>
      </c>
      <c r="I37" s="46">
        <v>484.7998128825904</v>
      </c>
      <c r="J37" s="46">
        <v>411.64635210375678</v>
      </c>
      <c r="K37" s="46">
        <v>340.70887208037203</v>
      </c>
      <c r="L37" s="46">
        <v>406.79280951136167</v>
      </c>
      <c r="M37" s="46">
        <v>328.57713328652568</v>
      </c>
      <c r="N37" s="46">
        <v>233.30696453022833</v>
      </c>
      <c r="O37" s="46">
        <v>286.58094215496675</v>
      </c>
      <c r="P37" s="46">
        <v>217.22559480607649</v>
      </c>
      <c r="Q37" s="46">
        <v>235.63660482409372</v>
      </c>
      <c r="R37" s="46">
        <v>175.2338995708966</v>
      </c>
      <c r="S37" s="234">
        <v>143.48459922005554</v>
      </c>
      <c r="T37" s="234">
        <v>155.18990154966565</v>
      </c>
      <c r="U37" s="234">
        <v>148.55843656413495</v>
      </c>
      <c r="V37" s="46"/>
    </row>
    <row r="38" spans="2:22" s="50" customFormat="1" ht="15.75" outlineLevel="1">
      <c r="B38" s="2" t="s">
        <v>5</v>
      </c>
      <c r="C38" s="223">
        <v>0.21651947862931259</v>
      </c>
      <c r="D38" s="223">
        <v>0.16703262400476751</v>
      </c>
      <c r="E38" s="223">
        <v>0.20197579991749376</v>
      </c>
      <c r="F38" s="223">
        <v>0.20584763777339904</v>
      </c>
      <c r="G38" s="223">
        <v>0.14953734554245676</v>
      </c>
      <c r="H38" s="223">
        <v>0.10985152544563585</v>
      </c>
      <c r="I38" s="224">
        <v>8.8169426639269174E-2</v>
      </c>
      <c r="J38" s="224">
        <v>7.1472485307542952E-2</v>
      </c>
      <c r="K38" s="224">
        <v>7.0064487066584455E-2</v>
      </c>
      <c r="L38" s="224">
        <v>7.2595797503397369E-2</v>
      </c>
      <c r="M38" s="224">
        <v>5.6296579579668084E-2</v>
      </c>
      <c r="N38" s="224">
        <v>5.4682425080931907E-2</v>
      </c>
      <c r="O38" s="224">
        <v>5.3325037842484421E-2</v>
      </c>
      <c r="P38" s="224">
        <v>4.3564718920309602E-2</v>
      </c>
      <c r="Q38" s="224">
        <v>5.2387166484755984E-2</v>
      </c>
      <c r="R38" s="224">
        <v>3.7859149679692214E-2</v>
      </c>
      <c r="S38" s="109">
        <v>4.2228816555003053E-2</v>
      </c>
      <c r="T38" s="109">
        <v>3.8782367684172363E-2</v>
      </c>
      <c r="U38" s="109"/>
      <c r="V38" s="224"/>
    </row>
    <row r="39" spans="2:22" s="50" customFormat="1" ht="15.75" outlineLevel="1">
      <c r="B39" s="2" t="s">
        <v>6</v>
      </c>
      <c r="C39" s="223">
        <v>0.96460791019336922</v>
      </c>
      <c r="D39" s="223">
        <v>0.933538128045027</v>
      </c>
      <c r="E39" s="223">
        <v>0.87978861362692118</v>
      </c>
      <c r="F39" s="223">
        <v>0.7594346288768119</v>
      </c>
      <c r="G39" s="223">
        <v>0.56048078587475991</v>
      </c>
      <c r="H39" s="223">
        <v>0.44100383765815887</v>
      </c>
      <c r="I39" s="224">
        <v>0.38120431858065956</v>
      </c>
      <c r="J39" s="224">
        <v>0.33318480946674223</v>
      </c>
      <c r="K39" s="224">
        <v>0.29361790426077733</v>
      </c>
      <c r="L39" s="224">
        <v>0.29143630962304307</v>
      </c>
      <c r="M39" s="224">
        <v>0.23428750176867869</v>
      </c>
      <c r="N39" s="224">
        <v>0.1979068414938677</v>
      </c>
      <c r="O39" s="224">
        <v>0.21886846576093152</v>
      </c>
      <c r="P39" s="224">
        <v>0.21337900562601722</v>
      </c>
      <c r="Q39" s="224">
        <v>0.27191790722481313</v>
      </c>
      <c r="R39" s="224">
        <v>0.27151483666572412</v>
      </c>
      <c r="S39" s="109">
        <v>0.21116256210761</v>
      </c>
      <c r="T39" s="109">
        <v>0.22029638612011174</v>
      </c>
      <c r="U39" s="109"/>
      <c r="V39" s="224"/>
    </row>
    <row r="40" spans="2:22" s="50" customFormat="1" outlineLevel="1">
      <c r="B40" s="2" t="s">
        <v>7</v>
      </c>
      <c r="C40" s="223">
        <v>0.24724946432901013</v>
      </c>
      <c r="D40" s="223">
        <v>0.23883497573709872</v>
      </c>
      <c r="E40" s="223">
        <v>0.20766073866280327</v>
      </c>
      <c r="F40" s="223">
        <v>0.17268606608994735</v>
      </c>
      <c r="G40" s="223">
        <v>0.17313907330588674</v>
      </c>
      <c r="H40" s="223">
        <v>0.16164557946727756</v>
      </c>
      <c r="I40" s="224">
        <v>0.1782826423193066</v>
      </c>
      <c r="J40" s="224">
        <v>0.17485305447020102</v>
      </c>
      <c r="K40" s="224">
        <v>0.18627561728804565</v>
      </c>
      <c r="L40" s="224">
        <v>0.17105901123964409</v>
      </c>
      <c r="M40" s="224">
        <v>0.16394600728247166</v>
      </c>
      <c r="N40" s="224">
        <v>0.13533259590470689</v>
      </c>
      <c r="O40" s="224">
        <v>0.15608066723432643</v>
      </c>
      <c r="P40" s="224">
        <v>0.18170793506693744</v>
      </c>
      <c r="Q40" s="224">
        <v>0.17246610905346826</v>
      </c>
      <c r="R40" s="224">
        <v>0.18016858458236443</v>
      </c>
      <c r="S40" s="109">
        <v>0.17669160133090261</v>
      </c>
      <c r="T40" s="109">
        <v>0.21056847599631306</v>
      </c>
      <c r="U40" s="109"/>
      <c r="V40" s="224"/>
    </row>
    <row r="41" spans="2:22" s="50" customFormat="1" outlineLevel="1">
      <c r="B41" s="2" t="s">
        <v>8</v>
      </c>
      <c r="C41" s="223">
        <v>0.10203714902161942</v>
      </c>
      <c r="D41" s="223">
        <v>8.9453265883454397E-2</v>
      </c>
      <c r="E41" s="223">
        <v>7.821315624787728E-2</v>
      </c>
      <c r="F41" s="223">
        <v>6.0036123902821648E-2</v>
      </c>
      <c r="G41" s="223">
        <v>6.2717773771819973E-2</v>
      </c>
      <c r="H41" s="223">
        <v>5.056995458167797E-2</v>
      </c>
      <c r="I41" s="224">
        <v>5.3436202975272122E-2</v>
      </c>
      <c r="J41" s="224">
        <v>4.5747266555255336E-2</v>
      </c>
      <c r="K41" s="224">
        <v>3.5714445367700777E-2</v>
      </c>
      <c r="L41" s="224">
        <v>3.0210238491988412E-2</v>
      </c>
      <c r="M41" s="224">
        <v>2.2612950578098808E-2</v>
      </c>
      <c r="N41" s="224">
        <v>1.7325142905297481E-2</v>
      </c>
      <c r="O41" s="224">
        <v>2.1565773875341754E-2</v>
      </c>
      <c r="P41" s="224">
        <v>2.201820491626566E-2</v>
      </c>
      <c r="Q41" s="224">
        <v>2.0619653512539516E-2</v>
      </c>
      <c r="R41" s="224">
        <v>2.6255712517082967E-2</v>
      </c>
      <c r="S41" s="109">
        <v>2.2322965188953551E-2</v>
      </c>
      <c r="T41" s="109">
        <v>2.688589322530071E-2</v>
      </c>
      <c r="U41" s="109"/>
      <c r="V41" s="224"/>
    </row>
    <row r="42" spans="2:22" s="50" customFormat="1" ht="13.5" outlineLevel="1" thickBot="1">
      <c r="B42" s="2" t="s">
        <v>9</v>
      </c>
      <c r="C42" s="223">
        <v>2.5045969403124854E-2</v>
      </c>
      <c r="D42" s="223">
        <v>2.1957936020476153E-2</v>
      </c>
      <c r="E42" s="223">
        <v>1.8458861921597673E-2</v>
      </c>
      <c r="F42" s="223">
        <v>2.0794912531804287E-2</v>
      </c>
      <c r="G42" s="223">
        <v>1.8207115591353691E-2</v>
      </c>
      <c r="H42" s="223">
        <v>1.7125094510468258E-2</v>
      </c>
      <c r="I42" s="224">
        <v>1.1702285950429615E-2</v>
      </c>
      <c r="J42" s="224">
        <v>1.1585026189239029E-2</v>
      </c>
      <c r="K42" s="224">
        <v>1.0544586501374737E-2</v>
      </c>
      <c r="L42" s="224">
        <v>1.6148095329267958E-2</v>
      </c>
      <c r="M42" s="224">
        <v>1.114829389147372E-2</v>
      </c>
      <c r="N42" s="224">
        <v>6.442618610677079E-3</v>
      </c>
      <c r="O42" s="224">
        <v>7.8715990620658125E-3</v>
      </c>
      <c r="P42" s="224">
        <v>6.8937630289025911E-3</v>
      </c>
      <c r="Q42" s="224">
        <v>1.7383758543704331E-2</v>
      </c>
      <c r="R42" s="224">
        <v>1.6217339888676175E-2</v>
      </c>
      <c r="S42" s="109">
        <v>1.8638638953251522E-2</v>
      </c>
      <c r="T42" s="109">
        <v>2.3184219654536643E-2</v>
      </c>
      <c r="U42" s="109"/>
      <c r="V42" s="224"/>
    </row>
    <row r="43" spans="2:22" s="50" customFormat="1" ht="13.5" outlineLevel="1" thickBot="1">
      <c r="B43" s="227" t="s">
        <v>10</v>
      </c>
      <c r="C43" s="228"/>
      <c r="D43" s="228"/>
      <c r="E43" s="228"/>
      <c r="F43" s="228"/>
      <c r="G43" s="228"/>
      <c r="H43" s="228"/>
      <c r="I43" s="229"/>
      <c r="J43" s="229"/>
      <c r="K43" s="229"/>
      <c r="L43" s="229"/>
      <c r="M43" s="229"/>
      <c r="N43" s="230"/>
      <c r="O43" s="230"/>
      <c r="P43" s="230"/>
      <c r="Q43" s="230"/>
      <c r="R43" s="230"/>
      <c r="S43" s="248"/>
      <c r="T43" s="248"/>
      <c r="U43" s="227"/>
      <c r="V43" s="229"/>
    </row>
    <row r="44" spans="2:22" s="50" customFormat="1" outlineLevel="1">
      <c r="B44" s="2" t="s">
        <v>11</v>
      </c>
      <c r="C44" s="231">
        <v>15.671146784231299</v>
      </c>
      <c r="D44" s="231">
        <v>16.275413282265021</v>
      </c>
      <c r="E44" s="231">
        <v>16.912694128662999</v>
      </c>
      <c r="F44" s="231">
        <v>19.489825395481894</v>
      </c>
      <c r="G44" s="231">
        <v>18.835617795267737</v>
      </c>
      <c r="H44" s="231">
        <v>15.912350882473373</v>
      </c>
      <c r="I44" s="232">
        <v>13.797311798173292</v>
      </c>
      <c r="J44" s="232">
        <v>13.718477041007729</v>
      </c>
      <c r="K44" s="232">
        <v>10.272502164927021</v>
      </c>
      <c r="L44" s="232">
        <v>12.699143401095196</v>
      </c>
      <c r="M44" s="232">
        <v>10.858215890978576</v>
      </c>
      <c r="N44" s="232">
        <v>7.4536770391245666</v>
      </c>
      <c r="O44" s="232">
        <v>9.5932840861330924</v>
      </c>
      <c r="P44" s="232">
        <v>6.7317874380556351</v>
      </c>
      <c r="Q44" s="232">
        <v>7.9621296494319189</v>
      </c>
      <c r="R44" s="232">
        <v>4.6353926474552054</v>
      </c>
      <c r="S44" s="109">
        <v>3.7069028036985747</v>
      </c>
      <c r="T44" s="109">
        <v>4.7233223576049497</v>
      </c>
      <c r="U44" s="243"/>
      <c r="V44" s="232"/>
    </row>
    <row r="45" spans="2:22" s="50" customFormat="1" outlineLevel="1">
      <c r="B45" s="2" t="s">
        <v>12</v>
      </c>
      <c r="C45" s="231">
        <v>2.3299595459562235</v>
      </c>
      <c r="D45" s="231">
        <v>2.0557010277688326</v>
      </c>
      <c r="E45" s="231">
        <v>2.3794022607419816</v>
      </c>
      <c r="F45" s="231">
        <v>2.3190364364130405</v>
      </c>
      <c r="G45" s="231">
        <v>2.0682353950984935</v>
      </c>
      <c r="H45" s="231">
        <v>2.2477785883829799</v>
      </c>
      <c r="I45" s="232">
        <v>1.9262893340344622</v>
      </c>
      <c r="J45" s="232">
        <v>1.4349903343809884</v>
      </c>
      <c r="K45" s="232">
        <v>1.3878909498815706</v>
      </c>
      <c r="L45" s="232">
        <v>3.9416165704218566</v>
      </c>
      <c r="M45" s="232">
        <v>1.8043646635292421</v>
      </c>
      <c r="N45" s="232">
        <v>1.226628297706293</v>
      </c>
      <c r="O45" s="232">
        <v>1.5188158705647177</v>
      </c>
      <c r="P45" s="232">
        <v>1.0800863573497295</v>
      </c>
      <c r="Q45" s="232">
        <v>1.3703998996353803</v>
      </c>
      <c r="R45" s="232">
        <v>0.79781941497227715</v>
      </c>
      <c r="S45" s="109">
        <v>0.63801262398547698</v>
      </c>
      <c r="T45" s="109">
        <v>0.81295341445102165</v>
      </c>
      <c r="U45" s="243"/>
      <c r="V45" s="232"/>
    </row>
    <row r="46" spans="2:22" s="50" customFormat="1" outlineLevel="1">
      <c r="B46" s="2" t="s">
        <v>13</v>
      </c>
      <c r="C46" s="231">
        <v>6.1449319797390718</v>
      </c>
      <c r="D46" s="231">
        <v>6.9511365677556984</v>
      </c>
      <c r="E46" s="231">
        <v>7.4120312002344555</v>
      </c>
      <c r="F46" s="231">
        <v>6.3768378861926571</v>
      </c>
      <c r="G46" s="231">
        <v>5.629879827242199</v>
      </c>
      <c r="H46" s="231">
        <v>5.7107997344041026</v>
      </c>
      <c r="I46" s="232">
        <v>5.4096205180906844</v>
      </c>
      <c r="J46" s="232">
        <v>5.2986640663801001</v>
      </c>
      <c r="K46" s="232">
        <v>4.4586929828675173</v>
      </c>
      <c r="L46" s="232">
        <v>5.6377607443133604</v>
      </c>
      <c r="M46" s="232">
        <v>4.3082317622617454</v>
      </c>
      <c r="N46" s="232">
        <v>2.9739493852056267</v>
      </c>
      <c r="O46" s="232">
        <v>3.8208072987776776</v>
      </c>
      <c r="P46" s="232">
        <v>2.6424819452066712</v>
      </c>
      <c r="Q46" s="232">
        <v>2.894836997291792</v>
      </c>
      <c r="R46" s="232">
        <v>1.6853162060461004</v>
      </c>
      <c r="S46" s="109">
        <v>1.3477398452406357</v>
      </c>
      <c r="T46" s="109">
        <v>1.7172853134721129</v>
      </c>
      <c r="U46" s="243"/>
      <c r="V46" s="232"/>
    </row>
    <row r="47" spans="2:22" s="50" customFormat="1" outlineLevel="1">
      <c r="B47" s="2" t="s">
        <v>14</v>
      </c>
      <c r="C47" s="231">
        <v>10.563351669538214</v>
      </c>
      <c r="D47" s="231">
        <v>10.832104431151521</v>
      </c>
      <c r="E47" s="231">
        <v>10.449058872458497</v>
      </c>
      <c r="F47" s="231">
        <v>10.570595763865882</v>
      </c>
      <c r="G47" s="231">
        <v>11.530272748962586</v>
      </c>
      <c r="H47" s="231">
        <v>12.905459195726989</v>
      </c>
      <c r="I47" s="232">
        <v>9.6949759349209561</v>
      </c>
      <c r="J47" s="232">
        <v>10.244247742244964</v>
      </c>
      <c r="K47" s="232">
        <v>11.150198336320541</v>
      </c>
      <c r="L47" s="232">
        <v>10.777029907160479</v>
      </c>
      <c r="M47" s="232">
        <v>11.740341707326939</v>
      </c>
      <c r="N47" s="232">
        <v>11.834418451480413</v>
      </c>
      <c r="O47" s="232">
        <v>11.408450540976503</v>
      </c>
      <c r="P47" s="232">
        <v>10.762588719164695</v>
      </c>
      <c r="Q47" s="232">
        <v>10.766929208752938</v>
      </c>
      <c r="R47" s="232">
        <v>11.84126113867149</v>
      </c>
      <c r="S47" s="109">
        <v>9.8886617934519752</v>
      </c>
      <c r="T47" s="109">
        <v>9.0958145659913114</v>
      </c>
      <c r="U47" s="243"/>
      <c r="V47" s="232"/>
    </row>
    <row r="48" spans="2:22" s="50" customFormat="1" outlineLevel="1">
      <c r="B48" s="2" t="s">
        <v>15</v>
      </c>
      <c r="C48" s="231">
        <v>1.647017690200804</v>
      </c>
      <c r="D48" s="231">
        <v>1.4922023878270192</v>
      </c>
      <c r="E48" s="231">
        <v>1.9535608134792528</v>
      </c>
      <c r="F48" s="231">
        <v>1.7767231337621436</v>
      </c>
      <c r="G48" s="231">
        <v>1.8523546183563975</v>
      </c>
      <c r="H48" s="231">
        <v>1.7785818464996082</v>
      </c>
      <c r="I48" s="232">
        <v>1.5700032504406591</v>
      </c>
      <c r="J48" s="232">
        <v>1.7387469733810788</v>
      </c>
      <c r="K48" s="232">
        <v>1.8430083122558933</v>
      </c>
      <c r="L48" s="232">
        <v>1.7499280352563023</v>
      </c>
      <c r="M48" s="232">
        <v>1.8779313748492585</v>
      </c>
      <c r="N48" s="232">
        <v>1.9478643410743299</v>
      </c>
      <c r="O48" s="232">
        <v>1.839471822501926</v>
      </c>
      <c r="P48" s="232">
        <v>1.6853721665350532</v>
      </c>
      <c r="Q48" s="232">
        <v>1.6309172262910134</v>
      </c>
      <c r="R48" s="232">
        <v>1.793651318555155</v>
      </c>
      <c r="S48" s="109">
        <v>1.497881944909208</v>
      </c>
      <c r="T48" s="109">
        <v>1.3777856596999132</v>
      </c>
      <c r="U48" s="243"/>
      <c r="V48" s="232"/>
    </row>
    <row r="49" spans="2:22" s="50" customFormat="1" outlineLevel="1">
      <c r="B49" s="2" t="s">
        <v>16</v>
      </c>
      <c r="C49" s="231">
        <v>0.79167300504812066</v>
      </c>
      <c r="D49" s="231">
        <v>0.73917713956345865</v>
      </c>
      <c r="E49" s="231">
        <v>0.70872535382700552</v>
      </c>
      <c r="F49" s="231">
        <v>1.3542138096397245</v>
      </c>
      <c r="G49" s="231">
        <v>1.0151235727547787</v>
      </c>
      <c r="H49" s="231">
        <v>1.7090495428603094</v>
      </c>
      <c r="I49" s="232">
        <v>1.2032256719602235</v>
      </c>
      <c r="J49" s="232">
        <v>1.4465013906026507</v>
      </c>
      <c r="K49" s="232">
        <v>1.2989156485560847</v>
      </c>
      <c r="L49" s="232">
        <v>1.1666288975924142</v>
      </c>
      <c r="M49" s="232">
        <v>1.6081439238907682</v>
      </c>
      <c r="N49" s="232">
        <v>1.2684352486848882</v>
      </c>
      <c r="O49" s="232">
        <v>1.4747128589028911</v>
      </c>
      <c r="P49" s="232">
        <v>1.7890970288369639</v>
      </c>
      <c r="Q49" s="232">
        <v>1.5527463347471575</v>
      </c>
      <c r="R49" s="232">
        <v>1.6619110501554615</v>
      </c>
      <c r="S49" s="109">
        <v>1.5915971144614964</v>
      </c>
      <c r="T49" s="109">
        <v>2.1713103074510349</v>
      </c>
      <c r="U49" s="243"/>
      <c r="V49" s="232"/>
    </row>
    <row r="50" spans="2:22" s="50" customFormat="1" outlineLevel="1">
      <c r="B50" s="2" t="s">
        <v>17</v>
      </c>
      <c r="C50" s="231">
        <v>0</v>
      </c>
      <c r="D50" s="231">
        <v>0</v>
      </c>
      <c r="E50" s="231">
        <v>0</v>
      </c>
      <c r="F50" s="231">
        <v>4.8070469092578068E-2</v>
      </c>
      <c r="G50" s="231">
        <v>5.532315870326858E-2</v>
      </c>
      <c r="H50" s="231">
        <v>0.1056716760825592</v>
      </c>
      <c r="I50" s="232">
        <v>0.12191264725432929</v>
      </c>
      <c r="J50" s="232">
        <v>0.12309314099689807</v>
      </c>
      <c r="K50" s="232">
        <v>0.1904526532153597</v>
      </c>
      <c r="L50" s="232">
        <v>4.7215294012462293E-2</v>
      </c>
      <c r="M50" s="232">
        <v>6.4588616508524696E-2</v>
      </c>
      <c r="N50" s="232">
        <v>0.10806582971834104</v>
      </c>
      <c r="O50" s="232">
        <v>5.5436861836969178E-2</v>
      </c>
      <c r="P50" s="232">
        <v>9.6986669392706518E-2</v>
      </c>
      <c r="Q50" s="232">
        <v>9.3190009167300095E-2</v>
      </c>
      <c r="R50" s="232">
        <v>0.11410886986786407</v>
      </c>
      <c r="S50" s="241">
        <v>6.4887430470604884E-2</v>
      </c>
      <c r="T50" s="241">
        <v>5.430285499572441E-2</v>
      </c>
      <c r="U50" s="243"/>
      <c r="V50" s="232"/>
    </row>
  </sheetData>
  <sortState xmlns:xlrd2="http://schemas.microsoft.com/office/spreadsheetml/2017/richdata2" columnSort="1" ref="H1:U2">
    <sortCondition ref="H1:U1"/>
  </sortState>
  <mergeCells count="1">
    <mergeCell ref="I9:O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AM116"/>
  <sheetViews>
    <sheetView tabSelected="1" zoomScale="90" zoomScaleNormal="90" workbookViewId="0">
      <pane xSplit="2" ySplit="3" topLeftCell="S4" activePane="bottomRight" state="frozenSplit"/>
      <selection pane="topRight" activeCell="J1" sqref="J1"/>
      <selection pane="bottomLeft" activeCell="A4" sqref="A4"/>
      <selection pane="bottomRight" activeCell="U12" sqref="U12"/>
    </sheetView>
  </sheetViews>
  <sheetFormatPr defaultRowHeight="12.75" outlineLevelCol="1"/>
  <cols>
    <col min="1" max="1" width="17.140625" customWidth="1"/>
    <col min="2" max="2" width="37.28515625" customWidth="1"/>
    <col min="3" max="3" width="15.28515625" customWidth="1"/>
    <col min="4" max="9" width="14.7109375" customWidth="1"/>
    <col min="10" max="12" width="14.7109375" style="146" customWidth="1"/>
    <col min="13" max="13" width="10.7109375" style="146" customWidth="1"/>
    <col min="14" max="14" width="14.7109375" style="146" customWidth="1"/>
    <col min="15" max="18" width="14.7109375" customWidth="1"/>
    <col min="19" max="19" width="10.7109375" customWidth="1"/>
    <col min="20" max="24" width="14.7109375" customWidth="1"/>
    <col min="25" max="25" width="35.85546875" customWidth="1"/>
    <col min="26" max="26" width="10.7109375" customWidth="1"/>
    <col min="27" max="27" width="14.7109375" customWidth="1" outlineLevel="1"/>
    <col min="28" max="28" width="14.7109375" style="9" customWidth="1" outlineLevel="1"/>
    <col min="29" max="31" width="14.7109375" customWidth="1" outlineLevel="1"/>
    <col min="32" max="32" width="32.5703125" customWidth="1" outlineLevel="1"/>
    <col min="33" max="33" width="10.7109375" customWidth="1"/>
    <col min="34" max="39" width="14.7109375" customWidth="1" outlineLevel="1"/>
  </cols>
  <sheetData>
    <row r="1" spans="1:28" ht="18">
      <c r="A1" s="219" t="s">
        <v>119</v>
      </c>
    </row>
    <row r="2" spans="1:28" ht="102.6" customHeight="1"/>
    <row r="3" spans="1:28" ht="24.4" customHeight="1" thickBot="1">
      <c r="B3" s="137"/>
      <c r="D3" s="138">
        <v>2004</v>
      </c>
      <c r="E3" s="138">
        <v>2005</v>
      </c>
      <c r="F3" s="138">
        <v>2006</v>
      </c>
      <c r="G3" s="138">
        <v>2007</v>
      </c>
      <c r="H3" s="138">
        <v>2008</v>
      </c>
      <c r="I3" s="138">
        <v>2009</v>
      </c>
      <c r="J3" s="147">
        <v>2010</v>
      </c>
      <c r="K3" s="147">
        <v>2011</v>
      </c>
      <c r="L3" s="147">
        <v>2012</v>
      </c>
      <c r="M3" s="147">
        <v>2013</v>
      </c>
      <c r="N3" s="147">
        <v>2014</v>
      </c>
      <c r="O3" s="40">
        <v>2015</v>
      </c>
      <c r="P3" s="40">
        <v>2016</v>
      </c>
      <c r="Q3" s="40">
        <v>2017</v>
      </c>
      <c r="R3" s="40">
        <v>2018</v>
      </c>
      <c r="S3" s="40">
        <v>2019</v>
      </c>
      <c r="T3" s="40">
        <v>2020</v>
      </c>
      <c r="U3" s="40">
        <v>2021</v>
      </c>
      <c r="V3" s="40">
        <v>2022</v>
      </c>
    </row>
    <row r="4" spans="1:28" s="63" customFormat="1">
      <c r="A4" s="64" t="s">
        <v>113</v>
      </c>
      <c r="B4" s="164" t="s">
        <v>0</v>
      </c>
      <c r="C4" s="164"/>
      <c r="D4" s="165"/>
      <c r="E4" s="165"/>
      <c r="F4" s="165"/>
      <c r="G4" s="165"/>
      <c r="H4" s="165"/>
      <c r="I4" s="165"/>
      <c r="AB4" s="166"/>
    </row>
    <row r="5" spans="1:28" s="153" customFormat="1" ht="15.75">
      <c r="A5" s="273" t="s">
        <v>115</v>
      </c>
      <c r="B5" s="149" t="s">
        <v>109</v>
      </c>
      <c r="C5" s="149"/>
      <c r="D5" s="150">
        <v>413.84395452758207</v>
      </c>
      <c r="E5" s="150">
        <v>420.99837092840687</v>
      </c>
      <c r="F5" s="150">
        <v>459.42739880992411</v>
      </c>
      <c r="G5" s="150">
        <v>444.65940072191989</v>
      </c>
      <c r="H5" s="150">
        <v>449.25537834382158</v>
      </c>
      <c r="I5" s="150">
        <v>437.79064686661428</v>
      </c>
      <c r="J5" s="151">
        <v>426.07604021158505</v>
      </c>
      <c r="K5" s="151">
        <v>359.16270634908085</v>
      </c>
      <c r="L5" s="151">
        <v>287.55978998505896</v>
      </c>
      <c r="M5" s="151">
        <v>357.91978573412615</v>
      </c>
      <c r="N5" s="151">
        <v>288.49301899570628</v>
      </c>
      <c r="O5" s="152">
        <v>238.27180519237965</v>
      </c>
      <c r="P5" s="152">
        <v>237.1250771856615</v>
      </c>
      <c r="Q5" s="152">
        <v>173.86327433147136</v>
      </c>
      <c r="R5" s="152">
        <v>172.7832633296691</v>
      </c>
      <c r="S5" s="152">
        <v>145.79012440277589</v>
      </c>
      <c r="T5" s="152">
        <v>117.35846418789349</v>
      </c>
      <c r="U5" s="152">
        <v>143.38682533035828</v>
      </c>
      <c r="V5" s="152">
        <v>148.5</v>
      </c>
      <c r="AB5" s="154"/>
    </row>
    <row r="6" spans="1:28" ht="15.75">
      <c r="A6" s="274"/>
      <c r="B6" s="141" t="s">
        <v>110</v>
      </c>
      <c r="C6" s="141"/>
      <c r="D6" s="143">
        <v>0.43211928166030861</v>
      </c>
      <c r="E6" s="144">
        <v>0.38592733016007552</v>
      </c>
      <c r="F6" s="144">
        <v>0.33864259520747036</v>
      </c>
      <c r="G6" s="143">
        <v>0.24226962132445465</v>
      </c>
      <c r="H6" s="143">
        <v>0.25140397580846285</v>
      </c>
      <c r="I6" s="143">
        <v>0.24609063109964527</v>
      </c>
      <c r="J6" s="155">
        <v>0.2073142913607898</v>
      </c>
      <c r="K6" s="155">
        <v>0.17635810307608901</v>
      </c>
      <c r="L6" s="155">
        <v>0.13468872930937295</v>
      </c>
      <c r="M6" s="155">
        <v>0.11849668588016163</v>
      </c>
      <c r="N6" s="155">
        <v>9.371667437473423E-2</v>
      </c>
      <c r="O6" s="156">
        <v>0.10274494580591149</v>
      </c>
      <c r="P6" s="156">
        <v>8.3273971891090509E-2</v>
      </c>
      <c r="Q6" s="156">
        <v>9.2417116589581072E-2</v>
      </c>
      <c r="R6" s="156">
        <v>0.10182825862517444</v>
      </c>
      <c r="S6" s="156">
        <v>0.10921860724039829</v>
      </c>
      <c r="T6" s="156">
        <v>7.9571589142289595E-2</v>
      </c>
      <c r="U6" s="156">
        <v>8.2177064603951716E-2</v>
      </c>
      <c r="V6" s="156">
        <v>7.0000000000000007E-2</v>
      </c>
    </row>
    <row r="7" spans="1:28" ht="15.75">
      <c r="A7" s="274"/>
      <c r="B7" s="141" t="s">
        <v>111</v>
      </c>
      <c r="C7" s="141"/>
      <c r="D7" s="157">
        <v>6.4486186359557184E-3</v>
      </c>
      <c r="E7" s="158">
        <v>6.0338654552444734E-3</v>
      </c>
      <c r="F7" s="158">
        <v>6.4049993870344268E-3</v>
      </c>
      <c r="G7" s="157">
        <v>6.3575980092294739E-3</v>
      </c>
      <c r="H7" s="157">
        <v>6.2034408523974011E-3</v>
      </c>
      <c r="I7" s="157">
        <v>5.3218789649425256E-3</v>
      </c>
      <c r="J7" s="159">
        <v>5.7149793300397232E-3</v>
      </c>
      <c r="K7" s="159">
        <v>4.940579046814296E-3</v>
      </c>
      <c r="L7" s="159">
        <v>4.9301360479597385E-3</v>
      </c>
      <c r="M7" s="159">
        <v>4.9969732317282252E-3</v>
      </c>
      <c r="N7" s="159">
        <v>4.5451307856771983E-3</v>
      </c>
      <c r="O7" s="160">
        <v>2.9420686331867191E-3</v>
      </c>
      <c r="P7" s="160">
        <v>2.8278626339188436E-3</v>
      </c>
      <c r="Q7" s="160">
        <v>2.3804884053284523E-3</v>
      </c>
      <c r="R7" s="160">
        <v>2.3692533437374491E-3</v>
      </c>
      <c r="S7" s="160">
        <v>2.1951864929286875E-3</v>
      </c>
      <c r="T7" s="160">
        <v>1.8169153711868205E-3</v>
      </c>
      <c r="U7" s="160">
        <v>2.1409248366102709E-3</v>
      </c>
      <c r="V7" s="160">
        <v>2.485552251891187E-3</v>
      </c>
    </row>
    <row r="8" spans="1:28" s="133" customFormat="1" ht="14.25">
      <c r="A8" s="275"/>
      <c r="B8" s="167" t="s">
        <v>116</v>
      </c>
      <c r="C8" s="167"/>
      <c r="D8" s="168">
        <v>424.91753121959488</v>
      </c>
      <c r="E8" s="169">
        <v>431.07814832398907</v>
      </c>
      <c r="F8" s="169">
        <v>468.60290261568241</v>
      </c>
      <c r="G8" s="168">
        <v>451.82446079638902</v>
      </c>
      <c r="H8" s="168">
        <v>456.56321897871157</v>
      </c>
      <c r="I8" s="168">
        <v>444.79487517639586</v>
      </c>
      <c r="J8" s="163">
        <v>432.48637637308781</v>
      </c>
      <c r="K8" s="163">
        <v>364.72613613142579</v>
      </c>
      <c r="L8" s="163">
        <v>292.24934115792428</v>
      </c>
      <c r="M8" s="163">
        <v>362.50074084094052</v>
      </c>
      <c r="N8" s="163">
        <v>292.38226088044962</v>
      </c>
      <c r="O8" s="170">
        <v>241.92831186273966</v>
      </c>
      <c r="P8" s="170">
        <v>237.1250771856615</v>
      </c>
      <c r="Q8" s="170">
        <v>173.86327433147136</v>
      </c>
      <c r="R8" s="170">
        <v>172.7832633296691</v>
      </c>
      <c r="S8" s="170">
        <v>145.79012440277589</v>
      </c>
      <c r="T8" s="170">
        <v>117.35846418789349</v>
      </c>
      <c r="U8" s="170">
        <v>143.38682533035828</v>
      </c>
      <c r="V8" s="170">
        <v>151.1</v>
      </c>
      <c r="AB8" s="171"/>
    </row>
    <row r="9" spans="1:28">
      <c r="B9" s="142"/>
      <c r="D9" s="148"/>
      <c r="E9" s="148"/>
      <c r="F9" s="148"/>
      <c r="G9" s="148"/>
      <c r="H9" s="148"/>
      <c r="I9" s="148"/>
      <c r="O9" s="66"/>
      <c r="P9" s="66"/>
      <c r="Q9" s="66"/>
      <c r="R9" s="66"/>
      <c r="S9" s="66"/>
      <c r="T9" s="66"/>
      <c r="U9" s="66"/>
      <c r="V9" s="66"/>
    </row>
    <row r="10" spans="1:28" s="153" customFormat="1" ht="14.65" customHeight="1">
      <c r="A10" s="273" t="s">
        <v>114</v>
      </c>
      <c r="B10" s="149" t="s">
        <v>109</v>
      </c>
      <c r="C10" s="149"/>
      <c r="D10" s="150">
        <v>504.49016541021388</v>
      </c>
      <c r="E10" s="150">
        <v>457.36935998273725</v>
      </c>
      <c r="F10" s="150">
        <v>586.33022913775699</v>
      </c>
      <c r="G10" s="150">
        <v>542.51242117026607</v>
      </c>
      <c r="H10" s="150">
        <v>428.66197428463568</v>
      </c>
      <c r="I10" s="150">
        <v>459.67489578197109</v>
      </c>
      <c r="J10" s="151">
        <v>426.07604021158505</v>
      </c>
      <c r="K10" s="151">
        <v>359.16270634908085</v>
      </c>
      <c r="L10" s="151">
        <v>287.55978998505896</v>
      </c>
      <c r="M10" s="151">
        <v>357.91978573412615</v>
      </c>
      <c r="N10" s="151">
        <v>288.49301899570628</v>
      </c>
      <c r="O10" s="152">
        <v>184.95274345653186</v>
      </c>
      <c r="P10" s="152">
        <v>246.73959723149781</v>
      </c>
      <c r="Q10" s="152">
        <v>190.92796784659066</v>
      </c>
      <c r="R10" s="152">
        <v>207.14210536428601</v>
      </c>
      <c r="S10" s="152">
        <v>132.88166281381606</v>
      </c>
      <c r="T10" s="152">
        <v>88.866772473636757</v>
      </c>
      <c r="U10" s="152">
        <v>72.706049288062133</v>
      </c>
      <c r="V10" s="152">
        <v>66.3</v>
      </c>
      <c r="AB10" s="154"/>
    </row>
    <row r="11" spans="1:28" ht="15.75">
      <c r="A11" s="274"/>
      <c r="B11" s="141" t="s">
        <v>110</v>
      </c>
      <c r="C11" s="141"/>
      <c r="D11" s="143">
        <v>0.21144856512389318</v>
      </c>
      <c r="E11" s="144">
        <v>0.19301388971517239</v>
      </c>
      <c r="F11" s="144">
        <v>0.16469936542002142</v>
      </c>
      <c r="G11" s="144">
        <v>0.12794882614313821</v>
      </c>
      <c r="H11" s="144">
        <v>0.1248934810893112</v>
      </c>
      <c r="I11" s="144">
        <v>0.13952966037506853</v>
      </c>
      <c r="J11" s="155">
        <v>0.2073142913607898</v>
      </c>
      <c r="K11" s="155">
        <v>0.17635810307608901</v>
      </c>
      <c r="L11" s="155">
        <v>0.13468872930937295</v>
      </c>
      <c r="M11" s="155">
        <v>0.11849668588016163</v>
      </c>
      <c r="N11" s="155">
        <v>9.371667437473423E-2</v>
      </c>
      <c r="O11" s="156">
        <v>5.0173790941856845E-2</v>
      </c>
      <c r="P11" s="156">
        <v>5.2662530220239125E-2</v>
      </c>
      <c r="Q11" s="156">
        <v>4.9055625543314919E-2</v>
      </c>
      <c r="R11" s="156">
        <v>5.9548770822634496E-2</v>
      </c>
      <c r="S11" s="156">
        <v>5.877258312703991E-2</v>
      </c>
      <c r="T11" s="156">
        <v>5.2674710815114996E-2</v>
      </c>
      <c r="U11" s="156">
        <v>3.9853870291675669E-2</v>
      </c>
      <c r="V11" s="156">
        <v>3.9251043292016896E-2</v>
      </c>
    </row>
    <row r="12" spans="1:28" ht="15.75">
      <c r="A12" s="274"/>
      <c r="B12" s="141" t="s">
        <v>111</v>
      </c>
      <c r="C12" s="141"/>
      <c r="D12" s="157">
        <v>1.6727723173122874E-2</v>
      </c>
      <c r="E12" s="158">
        <v>7.916975682659106E-3</v>
      </c>
      <c r="F12" s="158">
        <v>8.5783210637457984E-3</v>
      </c>
      <c r="G12" s="158">
        <v>8.4049821194722724E-3</v>
      </c>
      <c r="H12" s="158">
        <v>7.8678839942670706E-3</v>
      </c>
      <c r="I12" s="158">
        <v>7.5589531969481602E-3</v>
      </c>
      <c r="J12" s="159">
        <v>5.7149793300397232E-3</v>
      </c>
      <c r="K12" s="159">
        <v>4.940579046814296E-3</v>
      </c>
      <c r="L12" s="159">
        <v>4.9301360479597385E-3</v>
      </c>
      <c r="M12" s="159">
        <v>4.9969732317282252E-3</v>
      </c>
      <c r="N12" s="159">
        <v>4.5451307856771983E-3</v>
      </c>
      <c r="O12" s="160">
        <v>2.8030401934290316E-3</v>
      </c>
      <c r="P12" s="160">
        <v>3.5352130089992325E-3</v>
      </c>
      <c r="Q12" s="160">
        <v>3.1172912899785415E-3</v>
      </c>
      <c r="R12" s="160">
        <v>3.3025713902139339E-3</v>
      </c>
      <c r="S12" s="160">
        <v>2.7783595133550358E-3</v>
      </c>
      <c r="T12" s="160">
        <v>2.4334666891063198E-3</v>
      </c>
      <c r="U12" s="160">
        <v>2.4945526893330088E-3</v>
      </c>
      <c r="V12" s="160">
        <v>2E-3</v>
      </c>
    </row>
    <row r="13" spans="1:28" s="133" customFormat="1" ht="14.25">
      <c r="A13" s="275"/>
      <c r="B13" s="167" t="s">
        <v>116</v>
      </c>
      <c r="C13" s="167"/>
      <c r="D13" s="168">
        <v>514.11617946148374</v>
      </c>
      <c r="E13" s="169">
        <v>464.00682413008491</v>
      </c>
      <c r="F13" s="169">
        <v>592.72923846390404</v>
      </c>
      <c r="G13" s="169">
        <v>548.36872403948053</v>
      </c>
      <c r="H13" s="169">
        <v>434.16619236171562</v>
      </c>
      <c r="I13" s="169">
        <v>465.25528569015012</v>
      </c>
      <c r="J13" s="163">
        <v>432.48637637308781</v>
      </c>
      <c r="K13" s="163">
        <v>364.72613613142579</v>
      </c>
      <c r="L13" s="163">
        <v>292.24934115792428</v>
      </c>
      <c r="M13" s="163">
        <v>362.50074084094052</v>
      </c>
      <c r="N13" s="163">
        <v>292.38226088044962</v>
      </c>
      <c r="O13" s="170">
        <v>187.10041525416256</v>
      </c>
      <c r="P13" s="170">
        <v>246.73959723149781</v>
      </c>
      <c r="Q13" s="170">
        <v>190.92796784659066</v>
      </c>
      <c r="R13" s="170">
        <v>207.14210536428601</v>
      </c>
      <c r="S13" s="170">
        <v>132.88166281381606</v>
      </c>
      <c r="T13" s="170">
        <v>88.866772473636757</v>
      </c>
      <c r="U13" s="170">
        <v>72.706049288062133</v>
      </c>
      <c r="V13" s="170">
        <v>68.099999999999994</v>
      </c>
      <c r="AB13" s="171"/>
    </row>
    <row r="14" spans="1:28">
      <c r="B14" s="137"/>
      <c r="D14" s="148"/>
      <c r="E14" s="148"/>
      <c r="F14" s="148"/>
      <c r="G14" s="148"/>
      <c r="H14" s="148"/>
      <c r="I14" s="148"/>
      <c r="O14" s="66"/>
      <c r="P14" s="66"/>
      <c r="Q14" s="66"/>
      <c r="R14" s="66"/>
      <c r="S14" s="66"/>
      <c r="T14" s="66"/>
      <c r="U14" s="66"/>
      <c r="V14" s="66"/>
    </row>
    <row r="15" spans="1:28" s="175" customFormat="1">
      <c r="A15" s="172" t="s">
        <v>112</v>
      </c>
      <c r="B15" s="173" t="s">
        <v>0</v>
      </c>
      <c r="C15" s="173"/>
      <c r="D15" s="174"/>
      <c r="E15" s="174"/>
      <c r="F15" s="174"/>
      <c r="G15" s="174"/>
      <c r="H15" s="174"/>
      <c r="I15" s="174"/>
      <c r="O15" s="176"/>
      <c r="P15" s="176"/>
      <c r="Q15" s="176"/>
      <c r="R15" s="176"/>
      <c r="S15" s="176"/>
      <c r="T15" s="176"/>
      <c r="U15" s="176"/>
      <c r="V15" s="176"/>
      <c r="AB15" s="177"/>
    </row>
    <row r="16" spans="1:28" s="153" customFormat="1" ht="15.75">
      <c r="A16" s="273" t="s">
        <v>115</v>
      </c>
      <c r="B16" s="149" t="s">
        <v>109</v>
      </c>
      <c r="C16" s="149"/>
      <c r="D16" s="150">
        <v>470.01442101568887</v>
      </c>
      <c r="E16" s="150">
        <v>479.70373726360526</v>
      </c>
      <c r="F16" s="150">
        <v>510.03787699583529</v>
      </c>
      <c r="G16" s="150">
        <v>492.52729414636434</v>
      </c>
      <c r="H16" s="150">
        <v>500.31679865442453</v>
      </c>
      <c r="I16" s="150">
        <v>489.71544851530314</v>
      </c>
      <c r="J16" s="151">
        <v>477.02324047435133</v>
      </c>
      <c r="K16" s="151">
        <v>404.88678659125731</v>
      </c>
      <c r="L16" s="151">
        <v>335.0250345839795</v>
      </c>
      <c r="M16" s="151">
        <v>401.2483995231392</v>
      </c>
      <c r="N16" s="151">
        <v>323.88630187203455</v>
      </c>
      <c r="O16" s="152">
        <v>275.55127770899395</v>
      </c>
      <c r="P16" s="152">
        <v>264.53396985336929</v>
      </c>
      <c r="Q16" s="152">
        <v>198.99481497738856</v>
      </c>
      <c r="R16" s="152">
        <v>192.72351099695186</v>
      </c>
      <c r="S16" s="152">
        <v>160.1367906817344</v>
      </c>
      <c r="T16" s="152">
        <v>129.07040511092697</v>
      </c>
      <c r="U16" s="152">
        <v>157.32187132032442</v>
      </c>
      <c r="V16" s="152">
        <v>162.5</v>
      </c>
      <c r="AB16" s="154"/>
    </row>
    <row r="17" spans="1:28" ht="15.75">
      <c r="A17" s="274"/>
      <c r="B17" s="141" t="s">
        <v>110</v>
      </c>
      <c r="C17" s="141"/>
      <c r="D17" s="143">
        <v>0.54551453982532816</v>
      </c>
      <c r="E17" s="144">
        <v>0.48392339861117623</v>
      </c>
      <c r="F17" s="144">
        <v>0.43019390215278469</v>
      </c>
      <c r="G17" s="143">
        <v>0.30567688827821299</v>
      </c>
      <c r="H17" s="143">
        <v>0.31655387149106001</v>
      </c>
      <c r="I17" s="143">
        <v>0.30932896457832132</v>
      </c>
      <c r="J17" s="155">
        <v>0.25877074223945945</v>
      </c>
      <c r="K17" s="155">
        <v>0.22053404200273785</v>
      </c>
      <c r="L17" s="155">
        <v>0.16832426468077272</v>
      </c>
      <c r="M17" s="155">
        <v>0.14730326942529656</v>
      </c>
      <c r="N17" s="155">
        <v>0.1159063953804258</v>
      </c>
      <c r="O17" s="156">
        <v>0.12702147947620127</v>
      </c>
      <c r="P17" s="156">
        <v>0.10416113555099692</v>
      </c>
      <c r="Q17" s="156">
        <v>0.11625889306455446</v>
      </c>
      <c r="R17" s="156">
        <v>0.12681988070500561</v>
      </c>
      <c r="S17" s="156">
        <v>0.13695300301516189</v>
      </c>
      <c r="T17" s="156">
        <v>9.8997899677321283E-2</v>
      </c>
      <c r="U17" s="156">
        <v>0.10163601815867644</v>
      </c>
      <c r="V17" s="156">
        <v>0.09</v>
      </c>
      <c r="X17" s="156"/>
    </row>
    <row r="18" spans="1:28" ht="15.75">
      <c r="A18" s="274"/>
      <c r="B18" s="141" t="s">
        <v>111</v>
      </c>
      <c r="C18" s="141"/>
      <c r="D18" s="157">
        <v>7.8215329513427311E-3</v>
      </c>
      <c r="E18" s="158">
        <v>7.2349422906103191E-3</v>
      </c>
      <c r="F18" s="158">
        <v>7.5842687959346948E-3</v>
      </c>
      <c r="G18" s="157">
        <v>7.5045365455618804E-3</v>
      </c>
      <c r="H18" s="157">
        <v>7.3988355030644454E-3</v>
      </c>
      <c r="I18" s="157">
        <v>6.30742474784782E-3</v>
      </c>
      <c r="J18" s="159">
        <v>6.6364334535375822E-3</v>
      </c>
      <c r="K18" s="159">
        <v>5.8065177974433889E-3</v>
      </c>
      <c r="L18" s="159">
        <v>5.85897501804916E-3</v>
      </c>
      <c r="M18" s="159">
        <v>5.8133836101838896E-3</v>
      </c>
      <c r="N18" s="159">
        <v>5.3734747608627396E-3</v>
      </c>
      <c r="O18" s="160">
        <v>3.5816217202685034E-3</v>
      </c>
      <c r="P18" s="160">
        <v>3.3047723978440113E-3</v>
      </c>
      <c r="Q18" s="160">
        <v>2.8960313134881689E-3</v>
      </c>
      <c r="R18" s="160">
        <v>2.8206303027541232E-3</v>
      </c>
      <c r="S18" s="160">
        <v>2.6026897135075023E-3</v>
      </c>
      <c r="T18" s="160">
        <v>2.1909515928365715E-3</v>
      </c>
      <c r="U18" s="160">
        <v>2.5495936775002744E-3</v>
      </c>
      <c r="V18" s="160">
        <v>2.5495936775002744E-3</v>
      </c>
      <c r="X18" s="160"/>
    </row>
    <row r="19" spans="1:28" s="133" customFormat="1" ht="14.25">
      <c r="A19" s="275"/>
      <c r="B19" s="167" t="s">
        <v>116</v>
      </c>
      <c r="C19" s="167"/>
      <c r="D19" s="168">
        <v>483.89490156693699</v>
      </c>
      <c r="E19" s="169">
        <v>492.21376591562534</v>
      </c>
      <c r="F19" s="169">
        <v>521.42307226778303</v>
      </c>
      <c r="G19" s="168">
        <v>501.37945777312598</v>
      </c>
      <c r="H19" s="168">
        <v>509.38134961855383</v>
      </c>
      <c r="I19" s="168">
        <v>498.35320102083813</v>
      </c>
      <c r="J19" s="163">
        <v>484.7998128825904</v>
      </c>
      <c r="K19" s="163">
        <v>411.64635210375678</v>
      </c>
      <c r="L19" s="163">
        <v>340.70887208037203</v>
      </c>
      <c r="M19" s="163">
        <v>406.79280951136167</v>
      </c>
      <c r="N19" s="163">
        <v>328.57713328652568</v>
      </c>
      <c r="O19" s="170">
        <v>280.05700889019869</v>
      </c>
      <c r="P19" s="170">
        <v>264.53396985336929</v>
      </c>
      <c r="Q19" s="170">
        <v>198.99481497738856</v>
      </c>
      <c r="R19" s="170">
        <v>192.72351099695186</v>
      </c>
      <c r="S19" s="170">
        <v>160.1367906817344</v>
      </c>
      <c r="T19" s="170">
        <v>129.07040511092697</v>
      </c>
      <c r="U19" s="170">
        <v>157.32187132032442</v>
      </c>
      <c r="V19" s="170">
        <v>165.7</v>
      </c>
      <c r="AB19" s="171"/>
    </row>
    <row r="20" spans="1:28">
      <c r="B20" s="142"/>
      <c r="C20" s="141"/>
      <c r="D20" s="142"/>
      <c r="E20" s="138"/>
      <c r="F20" s="138"/>
      <c r="G20" s="142"/>
      <c r="H20" s="142"/>
      <c r="I20" s="142"/>
      <c r="O20" s="66"/>
      <c r="P20" s="66"/>
      <c r="Q20" s="66"/>
      <c r="R20" s="66"/>
      <c r="S20" s="66"/>
      <c r="T20" s="66"/>
      <c r="U20" s="66"/>
      <c r="V20" s="66"/>
    </row>
    <row r="21" spans="1:28" s="153" customFormat="1" ht="15.75">
      <c r="A21" s="273" t="s">
        <v>114</v>
      </c>
      <c r="B21" s="149" t="s">
        <v>109</v>
      </c>
      <c r="C21" s="149"/>
      <c r="D21" s="150">
        <v>555.3574003864735</v>
      </c>
      <c r="E21" s="150">
        <v>508.51301658852412</v>
      </c>
      <c r="F21" s="150">
        <v>629.10961259305009</v>
      </c>
      <c r="G21" s="150">
        <v>588.49661668865247</v>
      </c>
      <c r="H21" s="150">
        <v>474.92371567830543</v>
      </c>
      <c r="I21" s="150">
        <v>511.69115053664262</v>
      </c>
      <c r="J21" s="151">
        <v>477.02324047435133</v>
      </c>
      <c r="K21" s="151">
        <v>404.88678659125731</v>
      </c>
      <c r="L21" s="151">
        <v>335.0250345839795</v>
      </c>
      <c r="M21" s="151">
        <v>401.2483995231392</v>
      </c>
      <c r="N21" s="151">
        <v>323.88630187203455</v>
      </c>
      <c r="O21" s="152">
        <v>216.15403852885123</v>
      </c>
      <c r="P21" s="152">
        <v>278.85462197107171</v>
      </c>
      <c r="Q21" s="152">
        <v>215.91546816888939</v>
      </c>
      <c r="R21" s="152">
        <v>228.5906984636176</v>
      </c>
      <c r="S21" s="152">
        <v>151.11520135924329</v>
      </c>
      <c r="T21" s="152">
        <v>103.96959055408561</v>
      </c>
      <c r="U21" s="152">
        <v>82.515369296586329</v>
      </c>
      <c r="V21" s="152">
        <v>77.099999999999994</v>
      </c>
      <c r="AB21" s="154"/>
    </row>
    <row r="22" spans="1:28" ht="15.75">
      <c r="A22" s="274"/>
      <c r="B22" s="141" t="s">
        <v>110</v>
      </c>
      <c r="C22" s="141"/>
      <c r="D22" s="143">
        <v>0.25370651082227097</v>
      </c>
      <c r="E22" s="144">
        <v>0.24160944832748021</v>
      </c>
      <c r="F22" s="144">
        <v>0.2020745894088169</v>
      </c>
      <c r="G22" s="144">
        <v>0.15875219335971039</v>
      </c>
      <c r="H22" s="144">
        <v>0.15531425347122788</v>
      </c>
      <c r="I22" s="144">
        <v>0.17027886453646238</v>
      </c>
      <c r="J22" s="155">
        <v>0.25877074223945945</v>
      </c>
      <c r="K22" s="155">
        <v>0.22053404200273785</v>
      </c>
      <c r="L22" s="155">
        <v>0.16832426468077272</v>
      </c>
      <c r="M22" s="155">
        <v>0.14730326942529656</v>
      </c>
      <c r="N22" s="155">
        <v>0.1159063953804258</v>
      </c>
      <c r="O22" s="156">
        <v>6.1479847383809599E-2</v>
      </c>
      <c r="P22" s="156">
        <v>6.4810214962751495E-2</v>
      </c>
      <c r="Q22" s="156">
        <v>6.0747659080850801E-2</v>
      </c>
      <c r="R22" s="156">
        <v>7.2665383746207096E-2</v>
      </c>
      <c r="S22" s="156">
        <v>7.1932753312239833E-2</v>
      </c>
      <c r="T22" s="156">
        <v>6.4860313007870665E-2</v>
      </c>
      <c r="U22" s="156">
        <v>4.9043901391900797E-2</v>
      </c>
      <c r="V22" s="156">
        <v>0.05</v>
      </c>
    </row>
    <row r="23" spans="1:28" ht="15.75">
      <c r="A23" s="274"/>
      <c r="B23" s="141" t="s">
        <v>111</v>
      </c>
      <c r="C23" s="141"/>
      <c r="D23" s="157">
        <v>1.8447996198388054E-2</v>
      </c>
      <c r="E23" s="158">
        <v>9.1634704794357844E-3</v>
      </c>
      <c r="F23" s="158">
        <v>9.7771882031755381E-3</v>
      </c>
      <c r="G23" s="158">
        <v>9.6599023400494172E-3</v>
      </c>
      <c r="H23" s="158">
        <v>9.1334100055403804E-3</v>
      </c>
      <c r="I23" s="158">
        <v>8.5861788266059745E-3</v>
      </c>
      <c r="J23" s="159">
        <v>6.6364334535375822E-3</v>
      </c>
      <c r="K23" s="159">
        <v>5.8065177974433889E-3</v>
      </c>
      <c r="L23" s="159">
        <v>5.85897501804916E-3</v>
      </c>
      <c r="M23" s="159">
        <v>5.8133836101838896E-3</v>
      </c>
      <c r="N23" s="159">
        <v>5.3734747608627396E-3</v>
      </c>
      <c r="O23" s="160">
        <v>3.5100148591203782E-3</v>
      </c>
      <c r="P23" s="160">
        <v>4.3022781347634223E-3</v>
      </c>
      <c r="Q23" s="160">
        <v>3.7994749524138593E-3</v>
      </c>
      <c r="R23" s="160">
        <v>3.9552856014021176E-3</v>
      </c>
      <c r="S23" s="160">
        <v>3.4448497098600803E-3</v>
      </c>
      <c r="T23" s="160">
        <v>3.2302266463765071E-3</v>
      </c>
      <c r="U23" s="160">
        <v>3.1623179910020473E-3</v>
      </c>
      <c r="V23" s="160">
        <v>3.1623179910020473E-3</v>
      </c>
    </row>
    <row r="24" spans="1:28" s="133" customFormat="1" ht="14.25">
      <c r="A24" s="275"/>
      <c r="B24" s="167" t="s">
        <v>116</v>
      </c>
      <c r="C24" s="167"/>
      <c r="D24" s="168">
        <v>566.40411593524152</v>
      </c>
      <c r="E24" s="169">
        <v>516.55740085373054</v>
      </c>
      <c r="F24" s="169">
        <v>636.38410731362023</v>
      </c>
      <c r="G24" s="169">
        <v>595.38881553779277</v>
      </c>
      <c r="H24" s="169">
        <v>481.45908303890042</v>
      </c>
      <c r="I24" s="169">
        <v>518.23571367740499</v>
      </c>
      <c r="J24" s="163">
        <v>484.7998128825904</v>
      </c>
      <c r="K24" s="163">
        <v>411.64635210375678</v>
      </c>
      <c r="L24" s="163">
        <v>340.70887208037203</v>
      </c>
      <c r="M24" s="163">
        <v>406.79280951136167</v>
      </c>
      <c r="N24" s="163">
        <v>328.57713328652568</v>
      </c>
      <c r="O24" s="170">
        <v>218.80562819326479</v>
      </c>
      <c r="P24" s="170">
        <v>278.85462197107171</v>
      </c>
      <c r="Q24" s="170">
        <v>215.91546816888939</v>
      </c>
      <c r="R24" s="170">
        <v>228.5906984636176</v>
      </c>
      <c r="S24" s="170">
        <v>151.11520135924329</v>
      </c>
      <c r="T24" s="170">
        <v>103.96959055408561</v>
      </c>
      <c r="U24" s="170">
        <v>82.515369296586329</v>
      </c>
      <c r="V24" s="170">
        <v>79.3</v>
      </c>
      <c r="AB24" s="171"/>
    </row>
    <row r="26" spans="1:28" s="175" customFormat="1">
      <c r="A26" s="187"/>
      <c r="B26" s="188" t="s">
        <v>41</v>
      </c>
      <c r="C26" s="188"/>
      <c r="E26" s="189"/>
      <c r="F26" s="189"/>
      <c r="G26" s="189"/>
      <c r="H26" s="189"/>
      <c r="I26" s="189"/>
      <c r="J26" s="190"/>
      <c r="K26" s="190"/>
      <c r="L26" s="188"/>
      <c r="M26" s="188"/>
      <c r="N26" s="188"/>
      <c r="O26" s="191"/>
      <c r="P26" s="191"/>
      <c r="Q26" s="191"/>
      <c r="R26" s="191"/>
      <c r="S26" s="191"/>
      <c r="T26" s="191"/>
      <c r="U26" s="191"/>
      <c r="AB26" s="177"/>
    </row>
    <row r="27" spans="1:28" s="192" customFormat="1" ht="12.4" customHeight="1">
      <c r="A27" s="273" t="s">
        <v>115</v>
      </c>
      <c r="B27" s="192" t="s">
        <v>43</v>
      </c>
      <c r="C27" s="149"/>
      <c r="E27" s="193">
        <v>0.40718026596330953</v>
      </c>
      <c r="F27" s="193">
        <v>0.44149308296622441</v>
      </c>
      <c r="G27" s="193">
        <v>0.45356847123919797</v>
      </c>
      <c r="H27" s="193">
        <v>0.46386090406826302</v>
      </c>
      <c r="I27" s="193">
        <v>0.44574081629615048</v>
      </c>
      <c r="J27" s="194">
        <v>0.41014690683775057</v>
      </c>
      <c r="K27" s="194">
        <v>0.34642240118269813</v>
      </c>
      <c r="L27" s="194">
        <v>0.27390373598962314</v>
      </c>
      <c r="M27" s="194">
        <v>0.38418132069029687</v>
      </c>
      <c r="N27" s="194">
        <v>0.30046380995508848</v>
      </c>
      <c r="O27" s="195">
        <v>0.22255108216186523</v>
      </c>
      <c r="P27" s="195">
        <v>0.21930903888620126</v>
      </c>
      <c r="Q27" s="195">
        <v>0.14392478167013209</v>
      </c>
      <c r="R27" s="195">
        <v>0.17626752025384798</v>
      </c>
      <c r="S27" s="195">
        <v>0.11834859247807804</v>
      </c>
      <c r="T27" s="195">
        <v>9.4646460944491473E-2</v>
      </c>
      <c r="U27" s="195">
        <v>0.13160820753740682</v>
      </c>
      <c r="V27" s="195">
        <v>0.15392879932806416</v>
      </c>
      <c r="W27" s="195"/>
      <c r="AB27" s="196"/>
    </row>
    <row r="28" spans="1:28" s="137" customFormat="1">
      <c r="A28" s="274"/>
      <c r="B28" s="137" t="s">
        <v>20</v>
      </c>
      <c r="C28" s="141"/>
      <c r="E28" s="197">
        <v>7.0853747814233316E-3</v>
      </c>
      <c r="F28" s="197">
        <v>8.6542685970123177E-3</v>
      </c>
      <c r="G28" s="197">
        <v>9.7389611368488786E-3</v>
      </c>
      <c r="H28" s="197">
        <v>9.3425721757233425E-3</v>
      </c>
      <c r="I28" s="197">
        <v>1.2218453823682101E-2</v>
      </c>
      <c r="J28" s="198">
        <v>1.4580011432219602E-2</v>
      </c>
      <c r="K28" s="198">
        <v>8.1943678815445224E-3</v>
      </c>
      <c r="L28" s="198">
        <v>6.7580931802061145E-3</v>
      </c>
      <c r="M28" s="198">
        <v>5.4749555099699856E-3</v>
      </c>
      <c r="N28" s="198">
        <v>4.4382387054640194E-3</v>
      </c>
      <c r="O28" s="199">
        <v>8.7536052053089654E-3</v>
      </c>
      <c r="P28" s="199">
        <v>8.9730037245759325E-3</v>
      </c>
      <c r="Q28" s="199">
        <v>1.0550043087428074E-2</v>
      </c>
      <c r="R28" s="199">
        <v>6.2388787885007896E-3</v>
      </c>
      <c r="S28" s="199">
        <v>1.0109031263062233E-2</v>
      </c>
      <c r="T28" s="199">
        <v>1.4102897380599696E-2</v>
      </c>
      <c r="U28" s="199">
        <v>1.0333950470167603E-2</v>
      </c>
      <c r="V28" s="183">
        <v>2.2271403881912632E-2</v>
      </c>
      <c r="W28" s="183"/>
      <c r="AB28" s="184"/>
    </row>
    <row r="29" spans="1:28" s="137" customFormat="1">
      <c r="A29" s="274"/>
      <c r="B29" s="137" t="s">
        <v>21</v>
      </c>
      <c r="C29" s="141"/>
      <c r="E29" s="197">
        <v>0.25524253646127321</v>
      </c>
      <c r="F29" s="197">
        <v>0.24811907470711531</v>
      </c>
      <c r="G29" s="197">
        <v>0.19060807437106209</v>
      </c>
      <c r="H29" s="197">
        <v>0.19857325674844437</v>
      </c>
      <c r="I29" s="197">
        <v>0.20024549645661024</v>
      </c>
      <c r="J29" s="198">
        <v>0.20142733055092529</v>
      </c>
      <c r="K29" s="198">
        <v>0.15552703922685684</v>
      </c>
      <c r="L29" s="198">
        <v>0.12129190039677198</v>
      </c>
      <c r="M29" s="198">
        <v>0.10193972752136428</v>
      </c>
      <c r="N29" s="198">
        <v>6.652030730056771E-2</v>
      </c>
      <c r="O29" s="199">
        <v>7.001300278274078E-2</v>
      </c>
      <c r="P29" s="199">
        <v>6.6087459197655393E-2</v>
      </c>
      <c r="Q29" s="199">
        <v>5.8338805235501195E-2</v>
      </c>
      <c r="R29" s="199">
        <v>6.1760172554400777E-2</v>
      </c>
      <c r="S29" s="199">
        <v>7.6234928197427013E-2</v>
      </c>
      <c r="T29" s="199">
        <v>5.3338841619223587E-2</v>
      </c>
      <c r="U29" s="199">
        <v>5.3439471197118629E-2</v>
      </c>
      <c r="V29" s="183">
        <v>5.3197930571704369E-2</v>
      </c>
      <c r="W29" s="183"/>
      <c r="AB29" s="184"/>
    </row>
    <row r="30" spans="1:28" s="137" customFormat="1">
      <c r="A30" s="274"/>
      <c r="B30" s="141" t="s">
        <v>42</v>
      </c>
      <c r="C30" s="141"/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8">
        <v>2.1603040097614476E-2</v>
      </c>
      <c r="K30" s="198">
        <v>2.8754272196058417E-2</v>
      </c>
      <c r="L30" s="198">
        <v>5.1122845105447484E-2</v>
      </c>
      <c r="M30" s="198">
        <v>2.1763132096291667E-2</v>
      </c>
      <c r="N30" s="198">
        <v>2.959934722293199E-2</v>
      </c>
      <c r="O30" s="199">
        <v>3.4004507375511896E-2</v>
      </c>
      <c r="P30" s="199">
        <v>1.9693847995068379E-2</v>
      </c>
      <c r="Q30" s="199">
        <v>3.8311004463026349E-2</v>
      </c>
      <c r="R30" s="199">
        <v>4.3952241483102006E-2</v>
      </c>
      <c r="S30" s="199">
        <v>4.7204277678924593E-2</v>
      </c>
      <c r="T30" s="199">
        <v>2.9079425597470225E-2</v>
      </c>
      <c r="U30" s="199">
        <v>3.1592608460253045E-2</v>
      </c>
      <c r="V30" s="183">
        <v>4.2418331935605867E-2</v>
      </c>
      <c r="W30" s="183"/>
      <c r="AB30" s="184"/>
    </row>
    <row r="31" spans="1:28" s="137" customFormat="1">
      <c r="A31" s="274"/>
      <c r="B31" s="137" t="s">
        <v>45</v>
      </c>
      <c r="C31" s="141"/>
      <c r="E31" s="197">
        <v>8.4648178568978508E-2</v>
      </c>
      <c r="F31" s="197">
        <v>8.4829473511359929E-2</v>
      </c>
      <c r="G31" s="197">
        <v>8.7175756946643118E-2</v>
      </c>
      <c r="H31" s="197">
        <v>8.6837547280302699E-2</v>
      </c>
      <c r="I31" s="197">
        <v>9.1532169777260988E-2</v>
      </c>
      <c r="J31" s="198">
        <v>0.12537407591136115</v>
      </c>
      <c r="K31" s="198">
        <v>0.1262147341890634</v>
      </c>
      <c r="L31" s="198">
        <v>0.13894964192058426</v>
      </c>
      <c r="M31" s="198">
        <v>0.13474101266823266</v>
      </c>
      <c r="N31" s="198">
        <v>0.13368886579223474</v>
      </c>
      <c r="O31" s="199">
        <v>9.5312094396256458E-2</v>
      </c>
      <c r="P31" s="199">
        <v>8.7049313529656072E-2</v>
      </c>
      <c r="Q31" s="199">
        <v>0.11356966249330262</v>
      </c>
      <c r="R31" s="199">
        <v>0.11128619209957008</v>
      </c>
      <c r="S31" s="199">
        <v>0.11332570122282359</v>
      </c>
      <c r="T31" s="199">
        <v>9.1209336747708716E-2</v>
      </c>
      <c r="U31" s="199">
        <v>0.11427045557136893</v>
      </c>
      <c r="V31" s="183">
        <v>0.11867234950157413</v>
      </c>
      <c r="W31" s="183"/>
      <c r="AB31" s="184"/>
    </row>
    <row r="32" spans="1:28" s="200" customFormat="1" ht="17.25" customHeight="1">
      <c r="A32" s="275"/>
      <c r="B32" s="200" t="s">
        <v>44</v>
      </c>
      <c r="C32" s="161"/>
      <c r="E32" s="201">
        <v>0.2458436442250154</v>
      </c>
      <c r="F32" s="201">
        <v>0.21690410021828802</v>
      </c>
      <c r="G32" s="201">
        <v>0.25890873630624783</v>
      </c>
      <c r="H32" s="201">
        <v>0.24138571972726655</v>
      </c>
      <c r="I32" s="201">
        <v>0.25026306364629614</v>
      </c>
      <c r="J32" s="202">
        <v>0.22686863517012898</v>
      </c>
      <c r="K32" s="202">
        <v>0.33488718532377865</v>
      </c>
      <c r="L32" s="202">
        <v>0.40797378340736712</v>
      </c>
      <c r="M32" s="202">
        <v>0.35189985151384445</v>
      </c>
      <c r="N32" s="202">
        <v>0.46528943102371312</v>
      </c>
      <c r="O32" s="203">
        <v>0.56936570807831655</v>
      </c>
      <c r="P32" s="203">
        <v>0.59888733666684302</v>
      </c>
      <c r="Q32" s="203">
        <v>0.63530570305060985</v>
      </c>
      <c r="R32" s="203">
        <v>0.60049499482057844</v>
      </c>
      <c r="S32" s="203">
        <v>0.63477746915968492</v>
      </c>
      <c r="T32" s="203">
        <v>0.71762303771050628</v>
      </c>
      <c r="U32" s="203">
        <v>0.65875530676368488</v>
      </c>
      <c r="V32" s="203">
        <v>0.763439984109203</v>
      </c>
      <c r="W32" s="203"/>
      <c r="AB32" s="204"/>
    </row>
    <row r="33" spans="1:31" s="137" customFormat="1" ht="14.85" customHeight="1">
      <c r="J33" s="185"/>
      <c r="K33" s="185"/>
      <c r="L33" s="185"/>
      <c r="M33" s="185"/>
      <c r="N33" s="185"/>
      <c r="O33" s="183"/>
      <c r="P33" s="183"/>
      <c r="Q33" s="183"/>
      <c r="R33" s="183"/>
      <c r="S33" s="183"/>
      <c r="T33" s="183"/>
      <c r="U33" s="183"/>
      <c r="AB33" s="184"/>
    </row>
    <row r="34" spans="1:31" s="192" customFormat="1" ht="14.85" customHeight="1">
      <c r="A34" s="273" t="s">
        <v>114</v>
      </c>
      <c r="B34" s="192" t="s">
        <v>43</v>
      </c>
      <c r="C34" s="149"/>
      <c r="E34" s="205">
        <v>0.37058110256331872</v>
      </c>
      <c r="F34" s="205">
        <v>0.51313908593123891</v>
      </c>
      <c r="G34" s="205">
        <v>0.48624280800178005</v>
      </c>
      <c r="H34" s="205">
        <v>0.36093680296180608</v>
      </c>
      <c r="I34" s="205">
        <v>0.39807918237152895</v>
      </c>
      <c r="J34" s="206">
        <v>0.41014690683775057</v>
      </c>
      <c r="K34" s="206">
        <v>0.34642240118269813</v>
      </c>
      <c r="L34" s="206">
        <v>0.27390373598962314</v>
      </c>
      <c r="M34" s="206">
        <v>0.38418132069029687</v>
      </c>
      <c r="N34" s="206">
        <v>0.30046380995508848</v>
      </c>
      <c r="O34" s="195">
        <v>0.16847228314347876</v>
      </c>
      <c r="P34" s="195">
        <v>0.2269468181068221</v>
      </c>
      <c r="Q34" s="195">
        <v>0.16417384877876282</v>
      </c>
      <c r="R34" s="195">
        <v>0.18013066824300389</v>
      </c>
      <c r="S34" s="195">
        <v>9.2389885584238232E-2</v>
      </c>
      <c r="T34" s="195">
        <v>4.3101069302581604E-2</v>
      </c>
      <c r="U34" s="195">
        <v>3.4291864220263917E-2</v>
      </c>
      <c r="V34" s="195">
        <v>3.0058678383652084E-2</v>
      </c>
      <c r="W34" s="269"/>
      <c r="AB34" s="196"/>
    </row>
    <row r="35" spans="1:31" s="137" customFormat="1" ht="14.85" customHeight="1">
      <c r="A35" s="274"/>
      <c r="B35" s="137" t="s">
        <v>20</v>
      </c>
      <c r="C35" s="141"/>
      <c r="E35" s="207">
        <v>6.6744965648379298E-2</v>
      </c>
      <c r="F35" s="207">
        <v>6.677199525957056E-2</v>
      </c>
      <c r="G35" s="207">
        <v>5.295116706570855E-2</v>
      </c>
      <c r="H35" s="207">
        <v>4.8323680345064624E-2</v>
      </c>
      <c r="I35" s="207">
        <v>4.6000912710066101E-2</v>
      </c>
      <c r="J35" s="208">
        <v>1.4580011432219602E-2</v>
      </c>
      <c r="K35" s="208">
        <v>8.1943678815445224E-3</v>
      </c>
      <c r="L35" s="208">
        <v>6.7580931802061145E-3</v>
      </c>
      <c r="M35" s="208">
        <v>5.4749555099699856E-3</v>
      </c>
      <c r="N35" s="208">
        <v>4.4382387054640194E-3</v>
      </c>
      <c r="O35" s="199">
        <v>1.9234671502730658E-2</v>
      </c>
      <c r="P35" s="199">
        <v>2.0001971693291914E-2</v>
      </c>
      <c r="Q35" s="199">
        <v>1.9015228763400543E-2</v>
      </c>
      <c r="R35" s="199">
        <v>1.3116858534011342E-2</v>
      </c>
      <c r="S35" s="199">
        <v>1.5433316339441963E-2</v>
      </c>
      <c r="T35" s="199">
        <v>1.7588125462876636E-2</v>
      </c>
      <c r="U35" s="199">
        <v>1.6155971232428651E-2</v>
      </c>
      <c r="V35" s="183">
        <v>2.0478265765416063E-2</v>
      </c>
      <c r="W35" s="270"/>
      <c r="AB35" s="184"/>
    </row>
    <row r="36" spans="1:31" s="137" customFormat="1" ht="14.85" customHeight="1">
      <c r="A36" s="274"/>
      <c r="B36" s="137" t="s">
        <v>21</v>
      </c>
      <c r="C36" s="141"/>
      <c r="E36" s="207">
        <v>0.198289581921823</v>
      </c>
      <c r="F36" s="207">
        <v>0.22047917339874887</v>
      </c>
      <c r="G36" s="207">
        <v>0.18840471121340038</v>
      </c>
      <c r="H36" s="207">
        <v>0.18532486383585639</v>
      </c>
      <c r="I36" s="207">
        <v>0.16938663184375569</v>
      </c>
      <c r="J36" s="208">
        <v>0.20142733055092529</v>
      </c>
      <c r="K36" s="208">
        <v>0.15552703922685684</v>
      </c>
      <c r="L36" s="208">
        <v>0.12129190039677198</v>
      </c>
      <c r="M36" s="208">
        <v>0.10193972752136428</v>
      </c>
      <c r="N36" s="208">
        <v>6.652030730056771E-2</v>
      </c>
      <c r="O36" s="199">
        <v>3.767811946649903E-2</v>
      </c>
      <c r="P36" s="199">
        <v>5.5094382985961178E-2</v>
      </c>
      <c r="Q36" s="199">
        <v>4.3306010068475918E-2</v>
      </c>
      <c r="R36" s="199">
        <v>5.5830076400923072E-2</v>
      </c>
      <c r="S36" s="199">
        <v>5.6585402041852785E-2</v>
      </c>
      <c r="T36" s="199">
        <v>4.3312603343740846E-2</v>
      </c>
      <c r="U36" s="199">
        <v>3.4833605334222299E-2</v>
      </c>
      <c r="V36" s="183">
        <v>2.1111588722084421E-2</v>
      </c>
      <c r="W36" s="270"/>
      <c r="AB36" s="184"/>
    </row>
    <row r="37" spans="1:31" s="137" customFormat="1" ht="14.85" customHeight="1" thickBot="1">
      <c r="A37" s="274"/>
      <c r="B37" s="141" t="s">
        <v>42</v>
      </c>
      <c r="C37" s="141"/>
      <c r="E37" s="207">
        <v>6.2473667039854616E-2</v>
      </c>
      <c r="F37" s="207">
        <v>0</v>
      </c>
      <c r="G37" s="207">
        <v>2.6473287755357067E-2</v>
      </c>
      <c r="H37" s="207">
        <v>7.7088554804792389E-2</v>
      </c>
      <c r="I37" s="207">
        <v>6.9462637574393984E-2</v>
      </c>
      <c r="J37" s="208">
        <v>2.1603040097614476E-2</v>
      </c>
      <c r="K37" s="208">
        <v>2.8754272196058417E-2</v>
      </c>
      <c r="L37" s="208">
        <v>5.1122845105447484E-2</v>
      </c>
      <c r="M37" s="208">
        <v>2.1763132096291667E-2</v>
      </c>
      <c r="N37" s="208">
        <v>2.959934722293199E-2</v>
      </c>
      <c r="O37" s="199">
        <v>0.12236541114520136</v>
      </c>
      <c r="P37" s="199">
        <v>8.7033706565417771E-2</v>
      </c>
      <c r="Q37" s="199">
        <v>0.11040393992447646</v>
      </c>
      <c r="R37" s="199">
        <v>9.9590597500712599E-2</v>
      </c>
      <c r="S37" s="199">
        <v>0.11676294584833731</v>
      </c>
      <c r="T37" s="199">
        <v>9.1482117580446581E-2</v>
      </c>
      <c r="U37" s="199">
        <v>9.5868555206519337E-2</v>
      </c>
      <c r="V37" s="183">
        <v>0.10902666524890921</v>
      </c>
      <c r="W37" s="270"/>
      <c r="AB37" s="184"/>
    </row>
    <row r="38" spans="1:31" s="137" customFormat="1" ht="14.85" customHeight="1" thickBot="1">
      <c r="A38" s="274"/>
      <c r="B38" s="137" t="s">
        <v>45</v>
      </c>
      <c r="C38" s="141"/>
      <c r="E38" s="207">
        <v>0.12752199889258062</v>
      </c>
      <c r="F38" s="207">
        <v>9.7366267850888796E-2</v>
      </c>
      <c r="G38" s="207">
        <v>0.10996871354454686</v>
      </c>
      <c r="H38" s="207">
        <v>0.12719309036911297</v>
      </c>
      <c r="I38" s="207">
        <v>0.13243739618791228</v>
      </c>
      <c r="J38" s="208">
        <v>0.12537407591136115</v>
      </c>
      <c r="K38" s="208">
        <v>0.1262147341890634</v>
      </c>
      <c r="L38" s="208">
        <v>0.13894964192058426</v>
      </c>
      <c r="M38" s="208">
        <v>0.13474101266823266</v>
      </c>
      <c r="N38" s="208">
        <v>0.13368886579223474</v>
      </c>
      <c r="O38" s="199">
        <v>0.1688319875826555</v>
      </c>
      <c r="P38" s="199">
        <v>0.18576744378804244</v>
      </c>
      <c r="Q38" s="199">
        <v>0.20256073182961606</v>
      </c>
      <c r="R38" s="199">
        <v>0.21159298625761552</v>
      </c>
      <c r="S38" s="199">
        <v>0.2240965041961083</v>
      </c>
      <c r="T38" s="199">
        <v>0.22366699086285943</v>
      </c>
      <c r="U38" s="199">
        <v>0.28313523099343568</v>
      </c>
      <c r="V38" s="183">
        <v>0.24679670147967378</v>
      </c>
      <c r="W38" s="270"/>
      <c r="AB38" s="184"/>
      <c r="AE38" s="186"/>
    </row>
    <row r="39" spans="1:31" s="200" customFormat="1">
      <c r="A39" s="275"/>
      <c r="B39" s="200" t="s">
        <v>44</v>
      </c>
      <c r="C39" s="161"/>
      <c r="E39" s="209">
        <v>0.17438868393404353</v>
      </c>
      <c r="F39" s="209">
        <v>0.10224347755955289</v>
      </c>
      <c r="G39" s="209">
        <v>0.13595931241920714</v>
      </c>
      <c r="H39" s="209">
        <v>0.20113300768336764</v>
      </c>
      <c r="I39" s="209">
        <v>0.18463323931234302</v>
      </c>
      <c r="J39" s="210">
        <v>0.22686863517012898</v>
      </c>
      <c r="K39" s="210">
        <v>0.33488718532377865</v>
      </c>
      <c r="L39" s="210">
        <v>0.40797378340736712</v>
      </c>
      <c r="M39" s="210">
        <v>0.35189985151384445</v>
      </c>
      <c r="N39" s="210">
        <v>0.46528943102371312</v>
      </c>
      <c r="O39" s="203">
        <v>0.48341752715943476</v>
      </c>
      <c r="P39" s="203">
        <v>0.42515567686046463</v>
      </c>
      <c r="Q39" s="203">
        <v>0.46054024063526833</v>
      </c>
      <c r="R39" s="203">
        <v>0.43973881306373325</v>
      </c>
      <c r="S39" s="203">
        <v>0.49473194599002113</v>
      </c>
      <c r="T39" s="203">
        <v>0.58084909344749458</v>
      </c>
      <c r="U39" s="203">
        <v>0.53571477301312997</v>
      </c>
      <c r="V39" s="203">
        <v>0.60258677878391653</v>
      </c>
      <c r="W39" s="271"/>
      <c r="AB39" s="204"/>
      <c r="AE39" s="162"/>
    </row>
    <row r="40" spans="1:31" ht="13.5" thickBot="1">
      <c r="AE40" s="13"/>
    </row>
    <row r="41" spans="1:31" s="137" customFormat="1" ht="13.5" thickBot="1">
      <c r="A41" s="211">
        <v>1.25</v>
      </c>
      <c r="B41" s="139" t="s">
        <v>0</v>
      </c>
      <c r="C41" s="139"/>
      <c r="D41" s="140"/>
      <c r="E41" s="140"/>
      <c r="F41" s="140"/>
      <c r="G41" s="140"/>
      <c r="H41" s="140"/>
      <c r="I41" s="140"/>
      <c r="J41" s="185"/>
      <c r="K41" s="185"/>
      <c r="L41" s="185"/>
      <c r="M41" s="185"/>
      <c r="N41" s="185"/>
      <c r="AB41" s="184"/>
    </row>
    <row r="42" spans="1:31" s="137" customFormat="1" ht="14.65" customHeight="1">
      <c r="A42" s="276" t="s">
        <v>115</v>
      </c>
      <c r="B42" s="141" t="s">
        <v>117</v>
      </c>
      <c r="C42" s="141"/>
      <c r="D42" s="143">
        <v>9.553681357753481E-2</v>
      </c>
      <c r="E42" s="144">
        <v>6.9725071932259075E-2</v>
      </c>
      <c r="F42" s="144">
        <v>9.008373823933076E-2</v>
      </c>
      <c r="G42" s="143">
        <v>0.1325117259445501</v>
      </c>
      <c r="H42" s="143">
        <v>8.9085402325790666E-2</v>
      </c>
      <c r="I42" s="143">
        <v>5.3338522551882234E-2</v>
      </c>
      <c r="J42" s="212">
        <v>7.3001479907580311E-2</v>
      </c>
      <c r="K42" s="212">
        <v>5.6237431706425783E-2</v>
      </c>
      <c r="L42" s="212">
        <v>5.4168667388983932E-2</v>
      </c>
      <c r="M42" s="212">
        <v>6.2935861373303287E-2</v>
      </c>
      <c r="N42" s="212">
        <v>4.6868684960492984E-2</v>
      </c>
      <c r="AB42" s="184"/>
    </row>
    <row r="43" spans="1:31" s="137" customFormat="1" ht="15.75">
      <c r="A43" s="277"/>
      <c r="B43" s="141" t="s">
        <v>118</v>
      </c>
      <c r="C43" s="141"/>
      <c r="D43" s="143">
        <v>0.8172756639159483</v>
      </c>
      <c r="E43" s="144">
        <v>0.81702023869388907</v>
      </c>
      <c r="F43" s="144">
        <v>0.78536309929526427</v>
      </c>
      <c r="G43" s="143">
        <v>0.70758756245769938</v>
      </c>
      <c r="H43" s="143">
        <v>0.47144918648028045</v>
      </c>
      <c r="I43" s="143">
        <v>0.33382897055631983</v>
      </c>
      <c r="J43" s="212">
        <v>0.31551416483651767</v>
      </c>
      <c r="K43" s="212">
        <v>0.27052936271477906</v>
      </c>
      <c r="L43" s="212">
        <v>0.23565674298864775</v>
      </c>
      <c r="M43" s="212">
        <v>0.23981739501710622</v>
      </c>
      <c r="N43" s="212">
        <v>0.18716692215676498</v>
      </c>
      <c r="AB43" s="184"/>
    </row>
    <row r="44" spans="1:31" s="137" customFormat="1">
      <c r="A44" s="277"/>
      <c r="B44" s="141" t="s">
        <v>7</v>
      </c>
      <c r="C44" s="141"/>
      <c r="D44" s="143">
        <v>0.22309301161372452</v>
      </c>
      <c r="E44" s="144">
        <v>0.20642386871810817</v>
      </c>
      <c r="F44" s="144">
        <v>0.18379739160282138</v>
      </c>
      <c r="G44" s="143">
        <v>0.14416568719731368</v>
      </c>
      <c r="H44" s="143">
        <v>0.13877283209784724</v>
      </c>
      <c r="I44" s="143">
        <v>0.11595441878937837</v>
      </c>
      <c r="J44" s="212">
        <v>0.14909039096058108</v>
      </c>
      <c r="K44" s="212">
        <v>0.14595350117074732</v>
      </c>
      <c r="L44" s="212">
        <v>0.15514779169929449</v>
      </c>
      <c r="M44" s="212">
        <v>0.14175138296962117</v>
      </c>
      <c r="N44" s="212">
        <v>0.13261383358437029</v>
      </c>
      <c r="AB44" s="184"/>
    </row>
    <row r="45" spans="1:31" s="137" customFormat="1">
      <c r="A45" s="277"/>
      <c r="B45" s="141" t="s">
        <v>8</v>
      </c>
      <c r="C45" s="141"/>
      <c r="D45" s="143">
        <v>9.9517268766908362E-2</v>
      </c>
      <c r="E45" s="144">
        <v>8.5299443378730522E-2</v>
      </c>
      <c r="F45" s="144">
        <v>7.4940533296112471E-2</v>
      </c>
      <c r="G45" s="143">
        <v>5.5524859868434424E-2</v>
      </c>
      <c r="H45" s="143">
        <v>5.9600062710744556E-2</v>
      </c>
      <c r="I45" s="143">
        <v>4.6063345066962191E-2</v>
      </c>
      <c r="J45" s="212">
        <v>4.3203934594493669E-2</v>
      </c>
      <c r="K45" s="212">
        <v>3.6990592067782505E-2</v>
      </c>
      <c r="L45" s="212">
        <v>2.895928682592246E-2</v>
      </c>
      <c r="M45" s="212">
        <v>2.4544810196891378E-2</v>
      </c>
      <c r="N45" s="212">
        <v>1.8337827908248148E-2</v>
      </c>
      <c r="AB45" s="184"/>
    </row>
    <row r="46" spans="1:31" s="137" customFormat="1" ht="13.5" thickBot="1">
      <c r="A46" s="277"/>
      <c r="B46" s="141" t="s">
        <v>9</v>
      </c>
      <c r="C46" s="141"/>
      <c r="D46" s="143">
        <v>1.879142207824271E-2</v>
      </c>
      <c r="E46" s="144">
        <v>1.9107461683008774E-2</v>
      </c>
      <c r="F46" s="144">
        <v>1.5563888672071114E-2</v>
      </c>
      <c r="G46" s="143">
        <v>1.7280591690790065E-2</v>
      </c>
      <c r="H46" s="143">
        <v>1.9701606855827523E-2</v>
      </c>
      <c r="I46" s="143">
        <v>1.7723764585671081E-2</v>
      </c>
      <c r="J46" s="212">
        <v>9.8451305155819024E-3</v>
      </c>
      <c r="K46" s="212">
        <v>9.5769687775639177E-3</v>
      </c>
      <c r="L46" s="212">
        <v>8.5471342945638157E-3</v>
      </c>
      <c r="M46" s="212">
        <v>1.4091457399933732E-2</v>
      </c>
      <c r="N46" s="212">
        <v>9.1910707938816696E-3</v>
      </c>
      <c r="AB46" s="184"/>
    </row>
    <row r="47" spans="1:31" s="137" customFormat="1" ht="13.5" thickBot="1">
      <c r="A47" s="277"/>
      <c r="B47" s="139" t="s">
        <v>10</v>
      </c>
      <c r="C47" s="139"/>
      <c r="D47" s="186"/>
      <c r="E47" s="186"/>
      <c r="F47" s="186"/>
      <c r="G47" s="186"/>
      <c r="H47" s="186"/>
      <c r="I47" s="186"/>
      <c r="J47" s="213"/>
      <c r="K47" s="213"/>
      <c r="L47" s="213"/>
      <c r="M47" s="213"/>
      <c r="N47" s="213"/>
      <c r="AB47" s="184"/>
    </row>
    <row r="48" spans="1:31" s="137" customFormat="1">
      <c r="A48" s="277"/>
      <c r="B48" s="141" t="s">
        <v>11</v>
      </c>
      <c r="C48" s="141"/>
      <c r="D48" s="214">
        <v>12.615845234871331</v>
      </c>
      <c r="E48" s="215">
        <v>15.390976929782383</v>
      </c>
      <c r="F48" s="215">
        <v>13.944293280649163</v>
      </c>
      <c r="G48" s="214">
        <v>17.554943045578771</v>
      </c>
      <c r="H48" s="214">
        <v>18.459820775852144</v>
      </c>
      <c r="I48" s="214">
        <v>15.657646190354125</v>
      </c>
      <c r="J48" s="216">
        <v>12.725067965075965</v>
      </c>
      <c r="K48" s="216">
        <v>12.619767528003262</v>
      </c>
      <c r="L48" s="216">
        <v>9.0943544074056177</v>
      </c>
      <c r="M48" s="216">
        <v>11.588156353566676</v>
      </c>
      <c r="N48" s="216">
        <v>9.9800012594286525</v>
      </c>
      <c r="AB48" s="184"/>
    </row>
    <row r="49" spans="1:28" s="137" customFormat="1">
      <c r="A49" s="277"/>
      <c r="B49" s="141" t="s">
        <v>12</v>
      </c>
      <c r="C49" s="141"/>
      <c r="D49" s="214">
        <v>1.5035519444027559</v>
      </c>
      <c r="E49" s="215">
        <v>2.0322036532802041</v>
      </c>
      <c r="F49" s="215">
        <v>1.8126293211748292</v>
      </c>
      <c r="G49" s="214">
        <v>1.8822299417976573</v>
      </c>
      <c r="H49" s="214">
        <v>1.7878318198739875</v>
      </c>
      <c r="I49" s="214">
        <v>1.737587703150689</v>
      </c>
      <c r="J49" s="216">
        <v>1.7676142253570768</v>
      </c>
      <c r="K49" s="216">
        <v>1.2797110237593188</v>
      </c>
      <c r="L49" s="216">
        <v>1.2193494173254837</v>
      </c>
      <c r="M49" s="216">
        <v>3.6508320292583321</v>
      </c>
      <c r="N49" s="216">
        <v>1.6612783638754156</v>
      </c>
      <c r="AB49" s="184"/>
    </row>
    <row r="50" spans="1:28" s="137" customFormat="1">
      <c r="A50" s="277"/>
      <c r="B50" s="141" t="s">
        <v>13</v>
      </c>
      <c r="C50" s="141"/>
      <c r="D50" s="214">
        <v>4.3681066526476098</v>
      </c>
      <c r="E50" s="215">
        <v>6.5158666279678119</v>
      </c>
      <c r="F50" s="215">
        <v>5.8387873145552547</v>
      </c>
      <c r="G50" s="214">
        <v>5.4409513956575406</v>
      </c>
      <c r="H50" s="214">
        <v>5.5020281155273576</v>
      </c>
      <c r="I50" s="214">
        <v>5.5080421020384271</v>
      </c>
      <c r="J50" s="216">
        <v>5.0424748511561823</v>
      </c>
      <c r="K50" s="216">
        <v>4.9261385009926331</v>
      </c>
      <c r="L50" s="216">
        <v>3.983219143004209</v>
      </c>
      <c r="M50" s="216">
        <v>5.2060140576604912</v>
      </c>
      <c r="N50" s="216">
        <v>3.9606146336680559</v>
      </c>
      <c r="AB50" s="184"/>
    </row>
    <row r="51" spans="1:28" s="137" customFormat="1">
      <c r="A51" s="277"/>
      <c r="B51" s="141" t="s">
        <v>14</v>
      </c>
      <c r="C51" s="141"/>
      <c r="D51" s="214">
        <v>7.0644124616320267</v>
      </c>
      <c r="E51" s="215">
        <v>7.2741310044666321</v>
      </c>
      <c r="F51" s="215">
        <v>7.1805150516614784</v>
      </c>
      <c r="G51" s="214">
        <v>7.1955749214039422</v>
      </c>
      <c r="H51" s="214">
        <v>7.8252697696199416</v>
      </c>
      <c r="I51" s="214">
        <v>7.6786821540983139</v>
      </c>
      <c r="J51" s="216">
        <v>6.7349121884229932</v>
      </c>
      <c r="K51" s="216">
        <v>7.1403835806592779</v>
      </c>
      <c r="L51" s="216">
        <v>7.9078731641676265</v>
      </c>
      <c r="M51" s="216">
        <v>7.4160233337649766</v>
      </c>
      <c r="N51" s="216">
        <v>8.0273097932074347</v>
      </c>
      <c r="AB51" s="184"/>
    </row>
    <row r="52" spans="1:28" s="137" customFormat="1">
      <c r="A52" s="277"/>
      <c r="B52" s="141" t="s">
        <v>15</v>
      </c>
      <c r="C52" s="141"/>
      <c r="D52" s="214">
        <v>0.93750712451597018</v>
      </c>
      <c r="E52" s="215">
        <v>0.81704079437570631</v>
      </c>
      <c r="F52" s="215">
        <v>1.2453086133482554</v>
      </c>
      <c r="G52" s="214">
        <v>1.0760601089979986</v>
      </c>
      <c r="H52" s="214">
        <v>1.1749698298247819</v>
      </c>
      <c r="I52" s="214">
        <v>1.150475503596285</v>
      </c>
      <c r="J52" s="216">
        <v>1.0865883356882773</v>
      </c>
      <c r="K52" s="216">
        <v>1.2119790354544842</v>
      </c>
      <c r="L52" s="216">
        <v>1.2999792787300215</v>
      </c>
      <c r="M52" s="216">
        <v>1.2016295538982253</v>
      </c>
      <c r="N52" s="216">
        <v>1.2840517946091878</v>
      </c>
      <c r="AB52" s="184"/>
    </row>
    <row r="53" spans="1:28" s="137" customFormat="1">
      <c r="A53" s="277"/>
      <c r="B53" s="141" t="s">
        <v>16</v>
      </c>
      <c r="C53" s="141"/>
      <c r="D53" s="214">
        <v>0.47489036801248796</v>
      </c>
      <c r="E53" s="215">
        <v>0.36701374373301432</v>
      </c>
      <c r="F53" s="215">
        <v>0.35259888437356007</v>
      </c>
      <c r="G53" s="214">
        <v>0.39758846987196078</v>
      </c>
      <c r="H53" s="214">
        <v>0.57674715901477791</v>
      </c>
      <c r="I53" s="214">
        <v>0.87369432649950907</v>
      </c>
      <c r="J53" s="216">
        <v>0.95380338342714821</v>
      </c>
      <c r="K53" s="216">
        <v>1.1010412036996806</v>
      </c>
      <c r="L53" s="216">
        <v>0.97688128050428635</v>
      </c>
      <c r="M53" s="216">
        <v>0.86959774950435298</v>
      </c>
      <c r="N53" s="216">
        <v>1.1855727695667708</v>
      </c>
      <c r="AB53" s="184"/>
    </row>
    <row r="54" spans="1:28" s="137" customFormat="1" ht="13.5" thickBot="1">
      <c r="A54" s="277"/>
      <c r="B54" s="141" t="s">
        <v>17</v>
      </c>
      <c r="C54" s="141"/>
      <c r="D54" s="217" t="s">
        <v>27</v>
      </c>
      <c r="E54" s="217" t="s">
        <v>27</v>
      </c>
      <c r="F54" s="217" t="s">
        <v>27</v>
      </c>
      <c r="G54" s="215" t="s">
        <v>27</v>
      </c>
      <c r="H54" s="215" t="s">
        <v>27</v>
      </c>
      <c r="I54" s="215" t="s">
        <v>27</v>
      </c>
      <c r="J54" s="216">
        <v>0.12191264725432929</v>
      </c>
      <c r="K54" s="216">
        <v>0.12309314099689807</v>
      </c>
      <c r="L54" s="216">
        <v>0.1904526532153597</v>
      </c>
      <c r="M54" s="216">
        <v>4.7215294012462293E-2</v>
      </c>
      <c r="N54" s="216">
        <v>6.4588616508524696E-2</v>
      </c>
      <c r="AB54" s="184"/>
    </row>
    <row r="55" spans="1:28" s="137" customFormat="1" ht="13.5" thickBot="1">
      <c r="B55" s="139"/>
      <c r="C55" s="139"/>
      <c r="D55" s="186"/>
      <c r="E55" s="186"/>
      <c r="F55" s="186"/>
      <c r="G55" s="186"/>
      <c r="H55" s="186" t="s">
        <v>29</v>
      </c>
      <c r="I55" s="186" t="s">
        <v>29</v>
      </c>
      <c r="J55" s="185"/>
      <c r="K55" s="185"/>
      <c r="L55" s="185"/>
      <c r="M55" s="185"/>
      <c r="N55" s="185"/>
      <c r="AB55" s="184"/>
    </row>
    <row r="56" spans="1:28" s="137" customFormat="1" ht="13.5" thickBot="1">
      <c r="B56" s="139" t="s">
        <v>0</v>
      </c>
      <c r="C56" s="139"/>
      <c r="D56" s="140"/>
      <c r="E56" s="140"/>
      <c r="F56" s="140"/>
      <c r="G56" s="139"/>
      <c r="H56" s="218"/>
      <c r="I56" s="139"/>
      <c r="J56" s="185"/>
      <c r="K56" s="185"/>
      <c r="L56" s="185"/>
      <c r="M56" s="185"/>
      <c r="N56" s="185"/>
      <c r="AB56" s="184"/>
    </row>
    <row r="57" spans="1:28" s="137" customFormat="1" ht="14.65" customHeight="1">
      <c r="A57" s="276" t="s">
        <v>114</v>
      </c>
      <c r="B57" s="141" t="s">
        <v>117</v>
      </c>
      <c r="C57" s="141"/>
      <c r="D57" s="143">
        <v>0.32151458856660325</v>
      </c>
      <c r="E57" s="144">
        <v>0.25687617820466846</v>
      </c>
      <c r="F57" s="144">
        <v>0.31001455988927062</v>
      </c>
      <c r="G57" s="144">
        <v>0.24862745996530364</v>
      </c>
      <c r="H57" s="144">
        <v>0.1754252409249405</v>
      </c>
      <c r="I57" s="144">
        <v>0.1375006722372015</v>
      </c>
      <c r="J57" s="212">
        <v>7.3001479907580311E-2</v>
      </c>
      <c r="K57" s="212">
        <v>5.6237431706425783E-2</v>
      </c>
      <c r="L57" s="212">
        <v>5.4168667388983932E-2</v>
      </c>
      <c r="M57" s="212">
        <v>6.2935861373303287E-2</v>
      </c>
      <c r="N57" s="212">
        <v>4.6868684960492984E-2</v>
      </c>
      <c r="AB57" s="184"/>
    </row>
    <row r="58" spans="1:28" s="137" customFormat="1" ht="15.75">
      <c r="A58" s="277"/>
      <c r="B58" s="141" t="s">
        <v>118</v>
      </c>
      <c r="C58" s="141"/>
      <c r="D58" s="143">
        <v>0.84722506224228566</v>
      </c>
      <c r="E58" s="144">
        <v>0.77763618313811889</v>
      </c>
      <c r="F58" s="144">
        <v>0.73870873702664386</v>
      </c>
      <c r="G58" s="144">
        <v>0.58051178983965013</v>
      </c>
      <c r="H58" s="144">
        <v>0.46540272136936328</v>
      </c>
      <c r="I58" s="144">
        <v>0.4159005813191714</v>
      </c>
      <c r="J58" s="212">
        <v>0.31551416483651767</v>
      </c>
      <c r="K58" s="212">
        <v>0.27052936271477906</v>
      </c>
      <c r="L58" s="212">
        <v>0.23565674298864775</v>
      </c>
      <c r="M58" s="212">
        <v>0.23981739501710622</v>
      </c>
      <c r="N58" s="212">
        <v>0.18716692215676498</v>
      </c>
      <c r="AB58" s="184"/>
    </row>
    <row r="59" spans="1:28" s="137" customFormat="1">
      <c r="A59" s="277"/>
      <c r="B59" s="141" t="s">
        <v>7</v>
      </c>
      <c r="C59" s="141"/>
      <c r="D59" s="143">
        <v>0.1729785177197242</v>
      </c>
      <c r="E59" s="144">
        <v>0.18259042499015171</v>
      </c>
      <c r="F59" s="144">
        <v>0.1534705599866025</v>
      </c>
      <c r="G59" s="144">
        <v>0.14475697343462707</v>
      </c>
      <c r="H59" s="144">
        <v>0.15129414043085357</v>
      </c>
      <c r="I59" s="144">
        <v>0.16439357801219523</v>
      </c>
      <c r="J59" s="212">
        <v>0.14909039096058108</v>
      </c>
      <c r="K59" s="212">
        <v>0.14595350117074732</v>
      </c>
      <c r="L59" s="212">
        <v>0.15514779169929449</v>
      </c>
      <c r="M59" s="212">
        <v>0.14175138296962117</v>
      </c>
      <c r="N59" s="212">
        <v>0.13261383358437029</v>
      </c>
      <c r="AB59" s="184"/>
    </row>
    <row r="60" spans="1:28" s="137" customFormat="1">
      <c r="A60" s="277"/>
      <c r="B60" s="141" t="s">
        <v>8</v>
      </c>
      <c r="C60" s="141"/>
      <c r="D60" s="143">
        <v>5.6555672470650187E-2</v>
      </c>
      <c r="E60" s="144">
        <v>5.1187560681878609E-2</v>
      </c>
      <c r="F60" s="144">
        <v>4.4806091215561707E-2</v>
      </c>
      <c r="G60" s="144">
        <v>3.7095404065106204E-2</v>
      </c>
      <c r="H60" s="144">
        <v>3.6448204943604956E-2</v>
      </c>
      <c r="I60" s="144">
        <v>3.3394232095801876E-2</v>
      </c>
      <c r="J60" s="212">
        <v>4.3203934594493669E-2</v>
      </c>
      <c r="K60" s="212">
        <v>3.6990592067782505E-2</v>
      </c>
      <c r="L60" s="212">
        <v>2.895928682592246E-2</v>
      </c>
      <c r="M60" s="212">
        <v>2.4544810196891378E-2</v>
      </c>
      <c r="N60" s="212">
        <v>1.8337827908248148E-2</v>
      </c>
      <c r="AB60" s="184"/>
    </row>
    <row r="61" spans="1:28" s="137" customFormat="1" ht="13.5" thickBot="1">
      <c r="A61" s="277"/>
      <c r="B61" s="141" t="s">
        <v>9</v>
      </c>
      <c r="C61" s="141"/>
      <c r="D61" s="143">
        <v>2.6054037467125753E-2</v>
      </c>
      <c r="E61" s="144">
        <v>1.8794239594703468E-2</v>
      </c>
      <c r="F61" s="144">
        <v>1.7101730332126811E-2</v>
      </c>
      <c r="G61" s="144">
        <v>2.0220204999144613E-2</v>
      </c>
      <c r="H61" s="144">
        <v>9.9343620347398295E-3</v>
      </c>
      <c r="I61" s="144">
        <v>1.0417211140113415E-2</v>
      </c>
      <c r="J61" s="212">
        <v>9.8451305155819024E-3</v>
      </c>
      <c r="K61" s="212">
        <v>9.5769687775639177E-3</v>
      </c>
      <c r="L61" s="212">
        <v>8.5471342945638157E-3</v>
      </c>
      <c r="M61" s="212">
        <v>1.4091457399933732E-2</v>
      </c>
      <c r="N61" s="212">
        <v>9.1910707938816696E-3</v>
      </c>
      <c r="AB61" s="184"/>
    </row>
    <row r="62" spans="1:28" s="137" customFormat="1" ht="13.5" thickBot="1">
      <c r="A62" s="277"/>
      <c r="B62" s="139" t="s">
        <v>10</v>
      </c>
      <c r="C62" s="139"/>
      <c r="D62" s="186"/>
      <c r="E62" s="186"/>
      <c r="F62" s="186"/>
      <c r="G62" s="186"/>
      <c r="H62" s="186"/>
      <c r="I62" s="186"/>
      <c r="J62" s="213"/>
      <c r="K62" s="213"/>
      <c r="L62" s="213"/>
      <c r="M62" s="213"/>
      <c r="N62" s="213"/>
      <c r="AB62" s="184"/>
    </row>
    <row r="63" spans="1:28" s="137" customFormat="1">
      <c r="A63" s="277"/>
      <c r="B63" s="141" t="s">
        <v>11</v>
      </c>
      <c r="C63" s="141"/>
      <c r="D63" s="214">
        <v>17.442549029857137</v>
      </c>
      <c r="E63" s="215">
        <v>16.168578563349534</v>
      </c>
      <c r="F63" s="215">
        <v>18.982351000064366</v>
      </c>
      <c r="G63" s="215">
        <v>19.426042397981618</v>
      </c>
      <c r="H63" s="215">
        <v>16.200180744650382</v>
      </c>
      <c r="I63" s="215">
        <v>13.450643217857653</v>
      </c>
      <c r="J63" s="216">
        <v>12.725067965075965</v>
      </c>
      <c r="K63" s="216">
        <v>12.619767528003262</v>
      </c>
      <c r="L63" s="216">
        <v>9.0943544074056177</v>
      </c>
      <c r="M63" s="216">
        <v>11.588156353566676</v>
      </c>
      <c r="N63" s="216">
        <v>9.9800012594286525</v>
      </c>
      <c r="AB63" s="184"/>
    </row>
    <row r="64" spans="1:28" s="137" customFormat="1">
      <c r="A64" s="277"/>
      <c r="B64" s="141" t="s">
        <v>12</v>
      </c>
      <c r="C64" s="141"/>
      <c r="D64" s="214">
        <v>3.0904709773559604</v>
      </c>
      <c r="E64" s="215">
        <v>1.8042528939777884</v>
      </c>
      <c r="F64" s="215">
        <v>2.8066846419874127</v>
      </c>
      <c r="G64" s="215">
        <v>2.6097415313003633</v>
      </c>
      <c r="H64" s="215">
        <v>2.0185790010662821</v>
      </c>
      <c r="I64" s="215">
        <v>2.5783517088360295</v>
      </c>
      <c r="J64" s="216">
        <v>1.7676142253570768</v>
      </c>
      <c r="K64" s="216">
        <v>1.2797110237593188</v>
      </c>
      <c r="L64" s="216">
        <v>1.2193494173254837</v>
      </c>
      <c r="M64" s="216">
        <v>3.6508320292583321</v>
      </c>
      <c r="N64" s="216">
        <v>1.6612783638754156</v>
      </c>
      <c r="AB64" s="184"/>
    </row>
    <row r="65" spans="1:28" s="137" customFormat="1">
      <c r="A65" s="277"/>
      <c r="B65" s="141" t="s">
        <v>13</v>
      </c>
      <c r="C65" s="141"/>
      <c r="D65" s="214">
        <v>8.0273373342866705</v>
      </c>
      <c r="E65" s="215">
        <v>6.8612053253686902</v>
      </c>
      <c r="F65" s="215">
        <v>8.9248747869381653</v>
      </c>
      <c r="G65" s="215">
        <v>6.9144401605327488</v>
      </c>
      <c r="H65" s="215">
        <v>4.9177354971975848</v>
      </c>
      <c r="I65" s="215">
        <v>5.0552892237308589</v>
      </c>
      <c r="J65" s="216">
        <v>5.0424748511561823</v>
      </c>
      <c r="K65" s="216">
        <v>4.9261385009926331</v>
      </c>
      <c r="L65" s="216">
        <v>3.983219143004209</v>
      </c>
      <c r="M65" s="216">
        <v>5.2060140576604912</v>
      </c>
      <c r="N65" s="216">
        <v>3.9606146336680559</v>
      </c>
      <c r="AB65" s="184"/>
    </row>
    <row r="66" spans="1:28" s="137" customFormat="1">
      <c r="A66" s="277"/>
      <c r="B66" s="141" t="s">
        <v>14</v>
      </c>
      <c r="C66" s="141"/>
      <c r="D66" s="214">
        <v>8.007683532346892</v>
      </c>
      <c r="E66" s="215">
        <v>8.340017738967763</v>
      </c>
      <c r="F66" s="215">
        <v>7.5093927696000202</v>
      </c>
      <c r="G66" s="215">
        <v>7.5808178362415468</v>
      </c>
      <c r="H66" s="215">
        <v>8.399873619090533</v>
      </c>
      <c r="I66" s="215">
        <v>10.984098096449683</v>
      </c>
      <c r="J66" s="216">
        <v>6.7349121884229932</v>
      </c>
      <c r="K66" s="216">
        <v>7.1403835806592779</v>
      </c>
      <c r="L66" s="216">
        <v>7.9078731641676265</v>
      </c>
      <c r="M66" s="216">
        <v>7.4160233337649766</v>
      </c>
      <c r="N66" s="216">
        <v>8.0273097932074347</v>
      </c>
      <c r="AB66" s="184"/>
    </row>
    <row r="67" spans="1:28" s="137" customFormat="1">
      <c r="A67" s="277"/>
      <c r="B67" s="141" t="s">
        <v>15</v>
      </c>
      <c r="C67" s="141"/>
      <c r="D67" s="214">
        <v>1.4896435061969426</v>
      </c>
      <c r="E67" s="215">
        <v>1.4183634861046366</v>
      </c>
      <c r="F67" s="215">
        <v>1.5464886524454331</v>
      </c>
      <c r="G67" s="215">
        <v>1.4819062623080175</v>
      </c>
      <c r="H67" s="215">
        <v>1.4876282634467639</v>
      </c>
      <c r="I67" s="215">
        <v>1.3723478416891961</v>
      </c>
      <c r="J67" s="216">
        <v>1.0865883356882773</v>
      </c>
      <c r="K67" s="216">
        <v>1.2119790354544842</v>
      </c>
      <c r="L67" s="216">
        <v>1.2999792787300215</v>
      </c>
      <c r="M67" s="216">
        <v>1.2016295538982253</v>
      </c>
      <c r="N67" s="216">
        <v>1.2840517946091878</v>
      </c>
      <c r="AB67" s="184"/>
    </row>
    <row r="68" spans="1:28" s="137" customFormat="1">
      <c r="A68" s="277"/>
      <c r="B68" s="141" t="s">
        <v>16</v>
      </c>
      <c r="C68" s="141"/>
      <c r="D68" s="214">
        <v>0.86813657437657488</v>
      </c>
      <c r="E68" s="215">
        <v>0.9592119046125962</v>
      </c>
      <c r="F68" s="215">
        <v>0.90197709444149976</v>
      </c>
      <c r="G68" s="215">
        <v>2.184702554023163</v>
      </c>
      <c r="H68" s="215">
        <v>1.1638814147979024</v>
      </c>
      <c r="I68" s="215">
        <v>2.0869453422599751</v>
      </c>
      <c r="J68" s="216">
        <v>0.95380338342714821</v>
      </c>
      <c r="K68" s="216">
        <v>1.1010412036996806</v>
      </c>
      <c r="L68" s="216">
        <v>0.97688128050428635</v>
      </c>
      <c r="M68" s="216">
        <v>0.86959774950435298</v>
      </c>
      <c r="N68" s="216">
        <v>1.1855727695667708</v>
      </c>
      <c r="AB68" s="184"/>
    </row>
    <row r="69" spans="1:28" s="137" customFormat="1">
      <c r="A69" s="277"/>
      <c r="B69" s="141" t="s">
        <v>17</v>
      </c>
      <c r="C69" s="141"/>
      <c r="D69" s="215" t="s">
        <v>27</v>
      </c>
      <c r="E69" s="215" t="s">
        <v>27</v>
      </c>
      <c r="F69" s="215" t="s">
        <v>27</v>
      </c>
      <c r="G69" s="215">
        <v>0.11959657892057887</v>
      </c>
      <c r="H69" s="215">
        <v>0.13771587039571712</v>
      </c>
      <c r="I69" s="215">
        <v>0.25978927945266317</v>
      </c>
      <c r="J69" s="216">
        <v>0.12191264725432929</v>
      </c>
      <c r="K69" s="216">
        <v>0.12309314099689807</v>
      </c>
      <c r="L69" s="216">
        <v>0.1904526532153597</v>
      </c>
      <c r="M69" s="216">
        <v>4.7215294012462293E-2</v>
      </c>
      <c r="N69" s="216">
        <v>6.4588616508524696E-2</v>
      </c>
      <c r="AB69" s="184"/>
    </row>
    <row r="70" spans="1:28" ht="13.5" thickBot="1"/>
    <row r="71" spans="1:28" ht="15.75" customHeight="1" thickBot="1">
      <c r="A71" s="136">
        <v>2</v>
      </c>
      <c r="B71" s="3" t="s">
        <v>0</v>
      </c>
      <c r="C71" s="3"/>
      <c r="D71" s="28"/>
      <c r="E71" s="28"/>
      <c r="F71" s="28"/>
      <c r="G71" s="28"/>
      <c r="H71" s="28"/>
      <c r="I71" s="28"/>
    </row>
    <row r="72" spans="1:28" s="137" customFormat="1" ht="15.75">
      <c r="A72" s="276" t="s">
        <v>115</v>
      </c>
      <c r="B72" s="141" t="s">
        <v>117</v>
      </c>
      <c r="C72" s="141"/>
      <c r="D72" s="143">
        <v>0.12238481945049386</v>
      </c>
      <c r="E72" s="144">
        <v>8.695000771684025E-2</v>
      </c>
      <c r="F72" s="144">
        <v>0.11368599576703503</v>
      </c>
      <c r="G72" s="143">
        <v>0.15972095394029878</v>
      </c>
      <c r="H72" s="143">
        <v>0.11153455779062317</v>
      </c>
      <c r="I72" s="143">
        <v>7.0122177930471832E-2</v>
      </c>
      <c r="J72" s="212">
        <v>8.8169426639269174E-2</v>
      </c>
      <c r="K72" s="212">
        <v>7.1472485307542952E-2</v>
      </c>
      <c r="L72" s="212">
        <v>7.0064487066584455E-2</v>
      </c>
      <c r="M72" s="212">
        <v>7.2595797503397369E-2</v>
      </c>
      <c r="N72" s="212">
        <v>5.6296579579668084E-2</v>
      </c>
      <c r="AB72" s="184"/>
    </row>
    <row r="73" spans="1:28" s="137" customFormat="1" ht="15.75">
      <c r="A73" s="277"/>
      <c r="B73" s="141" t="s">
        <v>118</v>
      </c>
      <c r="C73" s="141"/>
      <c r="D73" s="143">
        <v>0.98289068674997748</v>
      </c>
      <c r="E73" s="144">
        <v>0.97528511351058245</v>
      </c>
      <c r="F73" s="144">
        <v>0.92408944490080258</v>
      </c>
      <c r="G73" s="143">
        <v>0.83289097579032112</v>
      </c>
      <c r="H73" s="143">
        <v>0.57261492641610345</v>
      </c>
      <c r="I73" s="143">
        <v>0.40940182044551859</v>
      </c>
      <c r="J73" s="212">
        <v>0.38120431858065956</v>
      </c>
      <c r="K73" s="212">
        <v>0.33318480946674223</v>
      </c>
      <c r="L73" s="212">
        <v>0.29361790426077733</v>
      </c>
      <c r="M73" s="212">
        <v>0.29143630962304307</v>
      </c>
      <c r="N73" s="212">
        <v>0.23428750176867869</v>
      </c>
      <c r="AB73" s="184"/>
    </row>
    <row r="74" spans="1:28" s="137" customFormat="1">
      <c r="A74" s="277"/>
      <c r="B74" s="141" t="s">
        <v>7</v>
      </c>
      <c r="C74" s="141"/>
      <c r="D74" s="143">
        <v>0.27866938223437765</v>
      </c>
      <c r="E74" s="144">
        <v>0.25462045576032927</v>
      </c>
      <c r="F74" s="144">
        <v>0.22740403765988468</v>
      </c>
      <c r="G74" s="143">
        <v>0.17642786671545882</v>
      </c>
      <c r="H74" s="143">
        <v>0.17259809555914385</v>
      </c>
      <c r="I74" s="143">
        <v>0.14490802398387709</v>
      </c>
      <c r="J74" s="212">
        <v>0.1782826423193066</v>
      </c>
      <c r="K74" s="212">
        <v>0.17485305447020102</v>
      </c>
      <c r="L74" s="212">
        <v>0.18627561728804565</v>
      </c>
      <c r="M74" s="212">
        <v>0.17105901123964409</v>
      </c>
      <c r="N74" s="212">
        <v>0.16394600728247166</v>
      </c>
      <c r="AB74" s="184"/>
    </row>
    <row r="75" spans="1:28" s="137" customFormat="1">
      <c r="A75" s="277"/>
      <c r="B75" s="141" t="s">
        <v>8</v>
      </c>
      <c r="C75" s="141"/>
      <c r="D75" s="143">
        <v>0.12568115362648813</v>
      </c>
      <c r="E75" s="144">
        <v>0.1074631029432439</v>
      </c>
      <c r="F75" s="144">
        <v>9.4713901378313523E-2</v>
      </c>
      <c r="G75" s="143">
        <v>7.0292861164159823E-2</v>
      </c>
      <c r="H75" s="143">
        <v>7.5197658032784706E-2</v>
      </c>
      <c r="I75" s="143">
        <v>5.7777931852308451E-2</v>
      </c>
      <c r="J75" s="212">
        <v>5.3436202975272122E-2</v>
      </c>
      <c r="K75" s="212">
        <v>4.5747266555255336E-2</v>
      </c>
      <c r="L75" s="212">
        <v>3.5714445367700777E-2</v>
      </c>
      <c r="M75" s="212">
        <v>3.0210238491988412E-2</v>
      </c>
      <c r="N75" s="212">
        <v>2.2612950578098808E-2</v>
      </c>
      <c r="AB75" s="184"/>
    </row>
    <row r="76" spans="1:28" s="137" customFormat="1" ht="13.5" thickBot="1">
      <c r="A76" s="277"/>
      <c r="B76" s="141" t="s">
        <v>9</v>
      </c>
      <c r="C76" s="141"/>
      <c r="D76" s="143">
        <v>2.2295745804589796E-2</v>
      </c>
      <c r="E76" s="144">
        <v>2.2512964911471051E-2</v>
      </c>
      <c r="F76" s="144">
        <v>1.8380562786558086E-2</v>
      </c>
      <c r="G76" s="143">
        <v>1.9843676479417229E-2</v>
      </c>
      <c r="H76" s="143">
        <v>2.2711300854644487E-2</v>
      </c>
      <c r="I76" s="143">
        <v>2.0588056736698696E-2</v>
      </c>
      <c r="J76" s="212">
        <v>1.1702285950429615E-2</v>
      </c>
      <c r="K76" s="212">
        <v>1.1585026189239029E-2</v>
      </c>
      <c r="L76" s="212">
        <v>1.0544586501374737E-2</v>
      </c>
      <c r="M76" s="212">
        <v>1.6148095329267958E-2</v>
      </c>
      <c r="N76" s="212">
        <v>1.114829389147372E-2</v>
      </c>
      <c r="AB76" s="184"/>
    </row>
    <row r="77" spans="1:28" s="137" customFormat="1" ht="13.5" thickBot="1">
      <c r="A77" s="277"/>
      <c r="B77" s="139" t="s">
        <v>10</v>
      </c>
      <c r="C77" s="139"/>
      <c r="D77" s="186"/>
      <c r="E77" s="186"/>
      <c r="F77" s="186"/>
      <c r="G77" s="186"/>
      <c r="H77" s="186"/>
      <c r="I77" s="186"/>
      <c r="J77" s="213"/>
      <c r="K77" s="213"/>
      <c r="L77" s="213"/>
      <c r="M77" s="213"/>
      <c r="N77" s="213"/>
      <c r="AB77" s="184"/>
    </row>
    <row r="78" spans="1:28" s="137" customFormat="1">
      <c r="A78" s="277"/>
      <c r="B78" s="141" t="s">
        <v>11</v>
      </c>
      <c r="C78" s="141"/>
      <c r="D78" s="214">
        <v>13.818693695337721</v>
      </c>
      <c r="E78" s="215">
        <v>15.875022512742966</v>
      </c>
      <c r="F78" s="215">
        <v>15.081429923226183</v>
      </c>
      <c r="G78" s="214">
        <v>18.948009208580991</v>
      </c>
      <c r="H78" s="214">
        <v>19.974253994750335</v>
      </c>
      <c r="I78" s="214">
        <v>17.004042390791884</v>
      </c>
      <c r="J78" s="216">
        <v>13.797311798173292</v>
      </c>
      <c r="K78" s="216">
        <v>13.718477041007729</v>
      </c>
      <c r="L78" s="216">
        <v>10.272502164927021</v>
      </c>
      <c r="M78" s="216">
        <v>12.699143401095196</v>
      </c>
      <c r="N78" s="216">
        <v>10.858215890978576</v>
      </c>
      <c r="AB78" s="184"/>
    </row>
    <row r="79" spans="1:28" s="137" customFormat="1">
      <c r="A79" s="277"/>
      <c r="B79" s="141" t="s">
        <v>12</v>
      </c>
      <c r="C79" s="141"/>
      <c r="D79" s="214">
        <v>1.6563848378568735</v>
      </c>
      <c r="E79" s="215">
        <v>2.1245435228853515</v>
      </c>
      <c r="F79" s="215">
        <v>2.0029339372779535</v>
      </c>
      <c r="G79" s="214">
        <v>2.0479344067456751</v>
      </c>
      <c r="H79" s="214">
        <v>1.9770018901317226</v>
      </c>
      <c r="I79" s="214">
        <v>1.8834814318223549</v>
      </c>
      <c r="J79" s="216">
        <v>1.9262893340344622</v>
      </c>
      <c r="K79" s="216">
        <v>1.4349903343809884</v>
      </c>
      <c r="L79" s="216">
        <v>1.3878909498815706</v>
      </c>
      <c r="M79" s="216">
        <v>3.9416165704218566</v>
      </c>
      <c r="N79" s="216">
        <v>1.8043646635292421</v>
      </c>
      <c r="AB79" s="184"/>
    </row>
    <row r="80" spans="1:28" s="137" customFormat="1">
      <c r="A80" s="277"/>
      <c r="B80" s="141" t="s">
        <v>13</v>
      </c>
      <c r="C80" s="141"/>
      <c r="D80" s="214">
        <v>4.5407736131524121</v>
      </c>
      <c r="E80" s="215">
        <v>6.7675134232138765</v>
      </c>
      <c r="F80" s="215">
        <v>6.2026923169375801</v>
      </c>
      <c r="G80" s="214">
        <v>5.8023577523031635</v>
      </c>
      <c r="H80" s="214">
        <v>5.8968634540536611</v>
      </c>
      <c r="I80" s="214">
        <v>5.9066056427440632</v>
      </c>
      <c r="J80" s="216">
        <v>5.4096205180906844</v>
      </c>
      <c r="K80" s="216">
        <v>5.2986640663801001</v>
      </c>
      <c r="L80" s="216">
        <v>4.4586929828675173</v>
      </c>
      <c r="M80" s="216">
        <v>5.6377607443133604</v>
      </c>
      <c r="N80" s="216">
        <v>4.3082317622617454</v>
      </c>
      <c r="AB80" s="184"/>
    </row>
    <row r="81" spans="1:28" s="137" customFormat="1">
      <c r="A81" s="277"/>
      <c r="B81" s="141" t="s">
        <v>14</v>
      </c>
      <c r="C81" s="141"/>
      <c r="D81" s="214">
        <v>9.921545462649993</v>
      </c>
      <c r="E81" s="215">
        <v>10.197457009669058</v>
      </c>
      <c r="F81" s="215">
        <v>10.181365075711508</v>
      </c>
      <c r="G81" s="214">
        <v>10.220005772610216</v>
      </c>
      <c r="H81" s="214">
        <v>10.940522904568164</v>
      </c>
      <c r="I81" s="214">
        <v>10.991318293753269</v>
      </c>
      <c r="J81" s="216">
        <v>9.6949759349209561</v>
      </c>
      <c r="K81" s="216">
        <v>10.244247742244964</v>
      </c>
      <c r="L81" s="216">
        <v>11.150198336320541</v>
      </c>
      <c r="M81" s="216">
        <v>10.777029907160479</v>
      </c>
      <c r="N81" s="216">
        <v>11.740341707326939</v>
      </c>
      <c r="AB81" s="184"/>
    </row>
    <row r="82" spans="1:28" s="137" customFormat="1">
      <c r="A82" s="277"/>
      <c r="B82" s="141" t="s">
        <v>15</v>
      </c>
      <c r="C82" s="141"/>
      <c r="D82" s="214">
        <v>1.2994295226574557</v>
      </c>
      <c r="E82" s="215">
        <v>1.1460179768077654</v>
      </c>
      <c r="F82" s="215">
        <v>1.7583953983803597</v>
      </c>
      <c r="G82" s="214">
        <v>1.5046224616980668</v>
      </c>
      <c r="H82" s="214">
        <v>1.6027439697152319</v>
      </c>
      <c r="I82" s="214">
        <v>1.6123207240894641</v>
      </c>
      <c r="J82" s="216">
        <v>1.5700032504406591</v>
      </c>
      <c r="K82" s="216">
        <v>1.7387469733810788</v>
      </c>
      <c r="L82" s="216">
        <v>1.8430083122558933</v>
      </c>
      <c r="M82" s="216">
        <v>1.7499280352563023</v>
      </c>
      <c r="N82" s="216">
        <v>1.8779313748492585</v>
      </c>
      <c r="AB82" s="184"/>
    </row>
    <row r="83" spans="1:28" s="137" customFormat="1">
      <c r="A83" s="277"/>
      <c r="B83" s="141" t="s">
        <v>16</v>
      </c>
      <c r="C83" s="141"/>
      <c r="D83" s="214">
        <v>0.61741016827694262</v>
      </c>
      <c r="E83" s="215">
        <v>0.45916957730473662</v>
      </c>
      <c r="F83" s="215">
        <v>0.43516720357019689</v>
      </c>
      <c r="G83" s="214">
        <v>0.50460840808192076</v>
      </c>
      <c r="H83" s="214">
        <v>0.75139021112167625</v>
      </c>
      <c r="I83" s="214">
        <v>1.1449509771189676</v>
      </c>
      <c r="J83" s="216">
        <v>1.2032256719602235</v>
      </c>
      <c r="K83" s="216">
        <v>1.4465013906026507</v>
      </c>
      <c r="L83" s="216">
        <v>1.2989156485560847</v>
      </c>
      <c r="M83" s="216">
        <v>1.1666288975924142</v>
      </c>
      <c r="N83" s="216">
        <v>1.6081439238907682</v>
      </c>
      <c r="AB83" s="184"/>
    </row>
    <row r="84" spans="1:28" s="137" customFormat="1" ht="13.5" thickBot="1">
      <c r="A84" s="277"/>
      <c r="B84" s="141" t="s">
        <v>17</v>
      </c>
      <c r="C84" s="141"/>
      <c r="D84" s="217" t="s">
        <v>27</v>
      </c>
      <c r="E84" s="217" t="s">
        <v>27</v>
      </c>
      <c r="F84" s="217" t="s">
        <v>27</v>
      </c>
      <c r="G84" s="215" t="s">
        <v>27</v>
      </c>
      <c r="H84" s="215" t="s">
        <v>27</v>
      </c>
      <c r="I84" s="215" t="s">
        <v>27</v>
      </c>
      <c r="J84" s="216">
        <v>0.12191264725432929</v>
      </c>
      <c r="K84" s="216">
        <v>0.12309314099689807</v>
      </c>
      <c r="L84" s="216">
        <v>0.1904526532153597</v>
      </c>
      <c r="M84" s="216">
        <v>4.7215294012462293E-2</v>
      </c>
      <c r="N84" s="216">
        <v>6.4588616508524696E-2</v>
      </c>
      <c r="AB84" s="184"/>
    </row>
    <row r="85" spans="1:28" s="137" customFormat="1" ht="13.5" thickBot="1">
      <c r="C85" s="139"/>
      <c r="D85" s="186"/>
      <c r="E85" s="186"/>
      <c r="F85" s="186"/>
      <c r="G85" s="186"/>
      <c r="H85" s="186"/>
      <c r="I85" s="186"/>
      <c r="J85" s="185"/>
      <c r="K85" s="185"/>
      <c r="L85" s="185"/>
      <c r="M85" s="185"/>
      <c r="N85" s="185"/>
      <c r="AB85" s="184"/>
    </row>
    <row r="86" spans="1:28" s="137" customFormat="1" ht="13.5" thickBot="1">
      <c r="B86" s="139" t="s">
        <v>0</v>
      </c>
      <c r="C86" s="139"/>
      <c r="D86" s="140"/>
      <c r="E86" s="140"/>
      <c r="F86" s="140"/>
      <c r="G86" s="139"/>
      <c r="H86" s="218"/>
      <c r="I86" s="139"/>
      <c r="J86" s="185"/>
      <c r="K86" s="185"/>
      <c r="L86" s="185"/>
      <c r="M86" s="185"/>
      <c r="N86" s="185"/>
      <c r="AB86" s="184"/>
    </row>
    <row r="87" spans="1:28" s="137" customFormat="1" ht="15.75">
      <c r="A87" s="276" t="s">
        <v>114</v>
      </c>
      <c r="B87" s="141" t="s">
        <v>117</v>
      </c>
      <c r="C87" s="141"/>
      <c r="D87" s="143">
        <v>0.35559051344042436</v>
      </c>
      <c r="E87" s="144">
        <v>0.28517308489613413</v>
      </c>
      <c r="F87" s="144">
        <v>0.33230326143134398</v>
      </c>
      <c r="G87" s="144">
        <v>0.27448150626121887</v>
      </c>
      <c r="H87" s="144">
        <v>0.20613485024280109</v>
      </c>
      <c r="I87" s="144">
        <v>0.16779507332417337</v>
      </c>
      <c r="J87" s="212">
        <v>8.8169426639269174E-2</v>
      </c>
      <c r="K87" s="212">
        <v>7.1472485307542952E-2</v>
      </c>
      <c r="L87" s="212">
        <v>7.0064487066584455E-2</v>
      </c>
      <c r="M87" s="212">
        <v>7.2595797503397369E-2</v>
      </c>
      <c r="N87" s="212">
        <v>5.6296579579668084E-2</v>
      </c>
      <c r="AB87" s="184"/>
    </row>
    <row r="88" spans="1:28" s="137" customFormat="1" ht="15.75">
      <c r="A88" s="277"/>
      <c r="B88" s="141" t="s">
        <v>118</v>
      </c>
      <c r="C88" s="141"/>
      <c r="D88" s="143">
        <v>0.93759761794683461</v>
      </c>
      <c r="E88" s="144">
        <v>0.87195162734937737</v>
      </c>
      <c r="F88" s="144">
        <v>0.81439471069064029</v>
      </c>
      <c r="G88" s="144">
        <v>0.65013578415822326</v>
      </c>
      <c r="H88" s="144">
        <v>0.54240942540489034</v>
      </c>
      <c r="I88" s="144">
        <v>0.48709402317454764</v>
      </c>
      <c r="J88" s="212">
        <v>0.38120431858065956</v>
      </c>
      <c r="K88" s="212">
        <v>0.33318480946674223</v>
      </c>
      <c r="L88" s="212">
        <v>0.29361790426077733</v>
      </c>
      <c r="M88" s="212">
        <v>0.29143630962304307</v>
      </c>
      <c r="N88" s="212">
        <v>0.23428750176867869</v>
      </c>
      <c r="AB88" s="184"/>
    </row>
    <row r="89" spans="1:28" s="137" customFormat="1">
      <c r="A89" s="277"/>
      <c r="B89" s="141" t="s">
        <v>7</v>
      </c>
      <c r="C89" s="141"/>
      <c r="D89" s="143">
        <v>0.20083084939060453</v>
      </c>
      <c r="E89" s="144">
        <v>0.21554772599701935</v>
      </c>
      <c r="F89" s="144">
        <v>0.17851701063036091</v>
      </c>
      <c r="G89" s="144">
        <v>0.16711848067738611</v>
      </c>
      <c r="H89" s="144">
        <v>0.17394475079365432</v>
      </c>
      <c r="I89" s="144">
        <v>0.1860565856422953</v>
      </c>
      <c r="J89" s="212">
        <v>0.1782826423193066</v>
      </c>
      <c r="K89" s="212">
        <v>0.17485305447020102</v>
      </c>
      <c r="L89" s="212">
        <v>0.18627561728804565</v>
      </c>
      <c r="M89" s="212">
        <v>0.17105901123964409</v>
      </c>
      <c r="N89" s="212">
        <v>0.16394600728247166</v>
      </c>
      <c r="AB89" s="184"/>
    </row>
    <row r="90" spans="1:28" s="137" customFormat="1">
      <c r="A90" s="277"/>
      <c r="B90" s="141" t="s">
        <v>8</v>
      </c>
      <c r="C90" s="141"/>
      <c r="D90" s="143">
        <v>6.7106378398320038E-2</v>
      </c>
      <c r="E90" s="144">
        <v>6.288457283311627E-2</v>
      </c>
      <c r="F90" s="144">
        <v>5.3855867808636715E-2</v>
      </c>
      <c r="G90" s="144">
        <v>4.4774685234134026E-2</v>
      </c>
      <c r="H90" s="144">
        <v>4.4131497608813325E-2</v>
      </c>
      <c r="I90" s="144">
        <v>4.0057429151231998E-2</v>
      </c>
      <c r="J90" s="212">
        <v>5.3436202975272122E-2</v>
      </c>
      <c r="K90" s="212">
        <v>4.5747266555255336E-2</v>
      </c>
      <c r="L90" s="212">
        <v>3.5714445367700777E-2</v>
      </c>
      <c r="M90" s="212">
        <v>3.0210238491988412E-2</v>
      </c>
      <c r="N90" s="212">
        <v>2.2612950578098808E-2</v>
      </c>
      <c r="AB90" s="184"/>
    </row>
    <row r="91" spans="1:28" s="137" customFormat="1" ht="13.5" thickBot="1">
      <c r="A91" s="277"/>
      <c r="B91" s="141" t="s">
        <v>9</v>
      </c>
      <c r="C91" s="141"/>
      <c r="D91" s="143">
        <v>2.9109047180712125E-2</v>
      </c>
      <c r="E91" s="144">
        <v>2.1139139482231104E-2</v>
      </c>
      <c r="F91" s="144">
        <v>1.8574441830360968E-2</v>
      </c>
      <c r="G91" s="144">
        <v>2.2210297395728908E-2</v>
      </c>
      <c r="H91" s="144">
        <v>1.1499038060961917E-2</v>
      </c>
      <c r="I91" s="144">
        <v>1.2074512759017072E-2</v>
      </c>
      <c r="J91" s="212">
        <v>1.1702285950429615E-2</v>
      </c>
      <c r="K91" s="212">
        <v>1.1585026189239029E-2</v>
      </c>
      <c r="L91" s="212">
        <v>1.0544586501374737E-2</v>
      </c>
      <c r="M91" s="212">
        <v>1.6148095329267958E-2</v>
      </c>
      <c r="N91" s="212">
        <v>1.114829389147372E-2</v>
      </c>
      <c r="AB91" s="184"/>
    </row>
    <row r="92" spans="1:28" s="137" customFormat="1" ht="13.5" thickBot="1">
      <c r="A92" s="277"/>
      <c r="B92" s="139" t="s">
        <v>10</v>
      </c>
      <c r="C92" s="139"/>
      <c r="D92" s="186"/>
      <c r="E92" s="186"/>
      <c r="F92" s="186"/>
      <c r="G92" s="186"/>
      <c r="H92" s="186"/>
      <c r="I92" s="186"/>
      <c r="J92" s="213"/>
      <c r="K92" s="213"/>
      <c r="L92" s="213"/>
      <c r="M92" s="213"/>
      <c r="N92" s="213"/>
      <c r="AB92" s="184"/>
    </row>
    <row r="93" spans="1:28" s="137" customFormat="1">
      <c r="A93" s="277"/>
      <c r="B93" s="141" t="s">
        <v>11</v>
      </c>
      <c r="C93" s="141"/>
      <c r="D93" s="214">
        <v>18.407891892343805</v>
      </c>
      <c r="E93" s="215">
        <v>16.866082671460738</v>
      </c>
      <c r="F93" s="215">
        <v>19.615882991207531</v>
      </c>
      <c r="G93" s="215">
        <v>20.296016906037512</v>
      </c>
      <c r="H93" s="215">
        <v>17.139848314538277</v>
      </c>
      <c r="I93" s="215">
        <v>14.32016568092426</v>
      </c>
      <c r="J93" s="216">
        <v>13.797311798173292</v>
      </c>
      <c r="K93" s="216">
        <v>13.718477041007729</v>
      </c>
      <c r="L93" s="216">
        <v>10.272502164927021</v>
      </c>
      <c r="M93" s="216">
        <v>12.699143401095196</v>
      </c>
      <c r="N93" s="216">
        <v>10.858215890978576</v>
      </c>
      <c r="AB93" s="184"/>
    </row>
    <row r="94" spans="1:28" s="137" customFormat="1">
      <c r="A94" s="277"/>
      <c r="B94" s="141" t="s">
        <v>12</v>
      </c>
      <c r="C94" s="141"/>
      <c r="D94" s="214">
        <v>3.3250736993949062</v>
      </c>
      <c r="E94" s="215">
        <v>1.954142356499456</v>
      </c>
      <c r="F94" s="215">
        <v>2.9351194402005452</v>
      </c>
      <c r="G94" s="215">
        <v>2.7224207576943127</v>
      </c>
      <c r="H94" s="215">
        <v>2.204109340975966</v>
      </c>
      <c r="I94" s="215">
        <v>2.7790903529451545</v>
      </c>
      <c r="J94" s="216">
        <v>1.9262893340344622</v>
      </c>
      <c r="K94" s="216">
        <v>1.4349903343809884</v>
      </c>
      <c r="L94" s="216">
        <v>1.3878909498815706</v>
      </c>
      <c r="M94" s="216">
        <v>3.9416165704218566</v>
      </c>
      <c r="N94" s="216">
        <v>1.8043646635292421</v>
      </c>
      <c r="AB94" s="184"/>
    </row>
    <row r="95" spans="1:28" s="137" customFormat="1">
      <c r="A95" s="277"/>
      <c r="B95" s="141" t="s">
        <v>13</v>
      </c>
      <c r="C95" s="141"/>
      <c r="D95" s="214">
        <v>8.5148557250231818</v>
      </c>
      <c r="E95" s="215">
        <v>7.2220233585730353</v>
      </c>
      <c r="F95" s="215">
        <v>9.1971757963362375</v>
      </c>
      <c r="G95" s="215">
        <v>7.2316314824741834</v>
      </c>
      <c r="H95" s="215">
        <v>5.2322614427159815</v>
      </c>
      <c r="I95" s="215">
        <v>5.4252252225028812</v>
      </c>
      <c r="J95" s="216">
        <v>5.4096205180906844</v>
      </c>
      <c r="K95" s="216">
        <v>5.2986640663801001</v>
      </c>
      <c r="L95" s="216">
        <v>4.4586929828675173</v>
      </c>
      <c r="M95" s="216">
        <v>5.6377607443133604</v>
      </c>
      <c r="N95" s="216">
        <v>4.3082317622617454</v>
      </c>
      <c r="AB95" s="184"/>
    </row>
    <row r="96" spans="1:28" s="137" customFormat="1">
      <c r="A96" s="277"/>
      <c r="B96" s="141" t="s">
        <v>14</v>
      </c>
      <c r="C96" s="141"/>
      <c r="D96" s="214">
        <v>11.511532224062632</v>
      </c>
      <c r="E96" s="215">
        <v>11.76835679593295</v>
      </c>
      <c r="F96" s="215">
        <v>10.84421042284121</v>
      </c>
      <c r="G96" s="215">
        <v>11.092253627675294</v>
      </c>
      <c r="H96" s="215">
        <v>12.408586461317284</v>
      </c>
      <c r="I96" s="215">
        <v>15.697151532417092</v>
      </c>
      <c r="J96" s="216">
        <v>9.6949759349209561</v>
      </c>
      <c r="K96" s="216">
        <v>10.244247742244964</v>
      </c>
      <c r="L96" s="216">
        <v>11.150198336320541</v>
      </c>
      <c r="M96" s="216">
        <v>10.777029907160479</v>
      </c>
      <c r="N96" s="216">
        <v>11.740341707326939</v>
      </c>
      <c r="AB96" s="184"/>
    </row>
    <row r="97" spans="1:28" s="137" customFormat="1">
      <c r="A97" s="277"/>
      <c r="B97" s="141" t="s">
        <v>15</v>
      </c>
      <c r="C97" s="141"/>
      <c r="D97" s="214">
        <v>2.1605314859699654</v>
      </c>
      <c r="E97" s="215">
        <v>2.0029048069909465</v>
      </c>
      <c r="F97" s="215">
        <v>2.241650852526003</v>
      </c>
      <c r="G97" s="215">
        <v>2.1815933778374816</v>
      </c>
      <c r="H97" s="215">
        <v>2.2240994480246559</v>
      </c>
      <c r="I97" s="215">
        <v>2.0210665563991235</v>
      </c>
      <c r="J97" s="216">
        <v>1.5700032504406591</v>
      </c>
      <c r="K97" s="216">
        <v>1.7387469733810788</v>
      </c>
      <c r="L97" s="216">
        <v>1.8430083122558933</v>
      </c>
      <c r="M97" s="216">
        <v>1.7499280352563023</v>
      </c>
      <c r="N97" s="216">
        <v>1.8779313748492585</v>
      </c>
      <c r="AB97" s="184"/>
    </row>
    <row r="98" spans="1:28" s="137" customFormat="1">
      <c r="A98" s="277"/>
      <c r="B98" s="141" t="s">
        <v>16</v>
      </c>
      <c r="C98" s="141"/>
      <c r="D98" s="214">
        <v>1.0491224211324854</v>
      </c>
      <c r="E98" s="215">
        <v>1.1522533350186317</v>
      </c>
      <c r="F98" s="215">
        <v>1.112533467826645</v>
      </c>
      <c r="G98" s="215">
        <v>2.6183780753399932</v>
      </c>
      <c r="H98" s="215">
        <v>1.4079013413790538</v>
      </c>
      <c r="I98" s="215">
        <v>2.5317630857840165</v>
      </c>
      <c r="J98" s="216">
        <v>1.2032256719602235</v>
      </c>
      <c r="K98" s="216">
        <v>1.4465013906026507</v>
      </c>
      <c r="L98" s="216">
        <v>1.2989156485560847</v>
      </c>
      <c r="M98" s="216">
        <v>1.1666288975924142</v>
      </c>
      <c r="N98" s="216">
        <v>1.6081439238907682</v>
      </c>
      <c r="AB98" s="184"/>
    </row>
    <row r="99" spans="1:28" s="137" customFormat="1" ht="13.5" thickBot="1">
      <c r="A99" s="277"/>
      <c r="B99" s="141" t="s">
        <v>17</v>
      </c>
      <c r="C99" s="141"/>
      <c r="D99" s="215" t="s">
        <v>27</v>
      </c>
      <c r="E99" s="215" t="s">
        <v>27</v>
      </c>
      <c r="F99" s="215" t="s">
        <v>27</v>
      </c>
      <c r="G99" s="215">
        <v>0.11959657892057912</v>
      </c>
      <c r="H99" s="215">
        <v>0.13771587039571712</v>
      </c>
      <c r="I99" s="215">
        <v>0.25978927945266317</v>
      </c>
      <c r="J99" s="216">
        <v>0.12191264725432929</v>
      </c>
      <c r="K99" s="216">
        <v>0.12309314099689807</v>
      </c>
      <c r="L99" s="216">
        <v>0.1904526532153597</v>
      </c>
      <c r="M99" s="216">
        <v>4.7215294012462293E-2</v>
      </c>
      <c r="N99" s="216">
        <v>6.4588616508524696E-2</v>
      </c>
      <c r="AB99" s="184"/>
    </row>
    <row r="100" spans="1:28" ht="13.5" thickBot="1">
      <c r="B100" s="3"/>
      <c r="C100" s="3"/>
      <c r="D100" s="22"/>
      <c r="E100" s="22"/>
      <c r="F100" s="22"/>
      <c r="G100" s="22"/>
      <c r="H100" s="22"/>
      <c r="I100" s="22"/>
    </row>
    <row r="105" spans="1:28" s="146" customFormat="1">
      <c r="A105" s="246" t="s">
        <v>121</v>
      </c>
      <c r="E105" s="146">
        <v>2005</v>
      </c>
      <c r="F105" s="146">
        <v>2006</v>
      </c>
      <c r="G105" s="146">
        <v>2007</v>
      </c>
      <c r="H105" s="146">
        <v>2008</v>
      </c>
      <c r="I105" s="146">
        <v>2009</v>
      </c>
      <c r="J105" s="146">
        <v>2010</v>
      </c>
      <c r="K105" s="146">
        <v>2011</v>
      </c>
      <c r="L105" s="146">
        <v>2012</v>
      </c>
      <c r="M105" s="146">
        <v>2013</v>
      </c>
      <c r="N105" s="146">
        <v>2014</v>
      </c>
      <c r="O105" s="146">
        <v>2015</v>
      </c>
      <c r="P105" s="146">
        <v>2016</v>
      </c>
      <c r="Q105" s="146">
        <v>2017</v>
      </c>
      <c r="R105" s="146">
        <v>2018</v>
      </c>
      <c r="S105" s="146">
        <v>2019</v>
      </c>
      <c r="T105" s="146">
        <v>2020</v>
      </c>
      <c r="U105" s="146">
        <v>2021</v>
      </c>
      <c r="AB105" s="247"/>
    </row>
    <row r="106" spans="1:28">
      <c r="A106" t="s">
        <v>101</v>
      </c>
      <c r="E106">
        <v>21176095.196945984</v>
      </c>
      <c r="F106">
        <v>21575851.431913942</v>
      </c>
      <c r="G106">
        <v>21661388.91910791</v>
      </c>
      <c r="H106">
        <v>21648296.550135855</v>
      </c>
      <c r="I106">
        <v>20618136.727971043</v>
      </c>
      <c r="J106">
        <v>21193328.854566988</v>
      </c>
      <c r="K106">
        <v>20779888.841100961</v>
      </c>
      <c r="L106">
        <v>20493666.299257949</v>
      </c>
      <c r="M106">
        <v>20138786.373085994</v>
      </c>
      <c r="N106">
        <v>20165168.147545852</v>
      </c>
      <c r="O106">
        <v>20334016.100640975</v>
      </c>
      <c r="P106">
        <v>20542417.950942036</v>
      </c>
      <c r="Q106">
        <v>20676686.278839856</v>
      </c>
      <c r="R106">
        <v>21051016.180136953</v>
      </c>
      <c r="S106">
        <v>20975525.337940924</v>
      </c>
      <c r="T106">
        <v>21881757.961498912</v>
      </c>
      <c r="U106">
        <v>22897554.367276911</v>
      </c>
    </row>
    <row r="107" spans="1:28">
      <c r="A107" t="s">
        <v>102</v>
      </c>
      <c r="E107">
        <v>14354414.172237003</v>
      </c>
      <c r="F107">
        <v>14616472.040320026</v>
      </c>
      <c r="G107">
        <v>14557944.351261953</v>
      </c>
      <c r="H107">
        <v>14535899.123809939</v>
      </c>
      <c r="I107">
        <v>14136951.380640998</v>
      </c>
      <c r="J107">
        <v>14428447.333960988</v>
      </c>
      <c r="K107">
        <v>13946016.260534022</v>
      </c>
      <c r="L107">
        <v>13762086.311475985</v>
      </c>
      <c r="M107">
        <v>13505748.291269023</v>
      </c>
      <c r="N107">
        <v>13364904.874869917</v>
      </c>
      <c r="O107">
        <v>13314130.590176996</v>
      </c>
      <c r="P107">
        <v>13454962.120696981</v>
      </c>
      <c r="Q107">
        <v>13428798.991668906</v>
      </c>
      <c r="R107">
        <v>13346312.694289975</v>
      </c>
      <c r="S107">
        <v>13320352.44318898</v>
      </c>
      <c r="T107">
        <v>13211693.487694994</v>
      </c>
      <c r="U107">
        <v>13752549.071827998</v>
      </c>
    </row>
    <row r="108" spans="1:28" s="146" customFormat="1">
      <c r="A108" s="246" t="s">
        <v>107</v>
      </c>
      <c r="M108" s="146">
        <v>2013</v>
      </c>
      <c r="N108" s="146">
        <v>2014</v>
      </c>
      <c r="O108" s="146">
        <v>2015</v>
      </c>
      <c r="P108" s="146">
        <v>2016</v>
      </c>
      <c r="Q108" s="146">
        <v>2017</v>
      </c>
      <c r="R108" s="146">
        <v>2018</v>
      </c>
      <c r="S108" s="146">
        <v>2019</v>
      </c>
      <c r="T108" s="146">
        <v>2020</v>
      </c>
      <c r="U108" s="146">
        <v>2021</v>
      </c>
      <c r="AB108" s="247"/>
    </row>
    <row r="109" spans="1:28">
      <c r="A109" t="s">
        <v>101</v>
      </c>
      <c r="J109"/>
      <c r="K109"/>
      <c r="L109"/>
      <c r="M109">
        <v>20137096.373085994</v>
      </c>
      <c r="N109">
        <v>19755318.147545867</v>
      </c>
      <c r="O109">
        <v>19917977.100640971</v>
      </c>
      <c r="P109">
        <v>20051465.950942036</v>
      </c>
      <c r="Q109">
        <v>20149027.278839886</v>
      </c>
      <c r="R109">
        <v>20433129.18013696</v>
      </c>
      <c r="S109">
        <v>20350967.337940942</v>
      </c>
      <c r="T109">
        <v>21122956.122202985</v>
      </c>
      <c r="U109">
        <v>22676164.110568978</v>
      </c>
    </row>
    <row r="110" spans="1:28">
      <c r="A110" t="s">
        <v>102</v>
      </c>
      <c r="J110"/>
      <c r="K110"/>
      <c r="L110"/>
      <c r="M110">
        <v>13504799.291269023</v>
      </c>
      <c r="N110">
        <v>13179236.874869924</v>
      </c>
      <c r="O110">
        <v>13125907.590177001</v>
      </c>
      <c r="P110">
        <v>13202134.120696971</v>
      </c>
      <c r="Q110">
        <v>13167676.991668921</v>
      </c>
      <c r="R110">
        <v>13011226.694289973</v>
      </c>
      <c r="S110">
        <v>12981641.443188986</v>
      </c>
      <c r="T110">
        <v>12900700.899580011</v>
      </c>
      <c r="U110">
        <v>13605352.294424986</v>
      </c>
    </row>
    <row r="111" spans="1:28" s="146" customFormat="1">
      <c r="A111" s="246" t="s">
        <v>106</v>
      </c>
      <c r="T111" s="146">
        <v>2020</v>
      </c>
      <c r="U111" s="146">
        <v>2021</v>
      </c>
      <c r="AB111" s="247"/>
    </row>
    <row r="112" spans="1:28">
      <c r="A112" t="s">
        <v>101</v>
      </c>
      <c r="J112"/>
      <c r="K112"/>
      <c r="L112"/>
      <c r="M112"/>
      <c r="N112"/>
      <c r="T112">
        <v>287825.6918400001</v>
      </c>
      <c r="U112">
        <v>887042.62696600053</v>
      </c>
    </row>
    <row r="113" spans="1:21">
      <c r="A113" t="s">
        <v>102</v>
      </c>
      <c r="J113"/>
      <c r="K113"/>
      <c r="L113"/>
      <c r="M113"/>
      <c r="N113"/>
      <c r="T113">
        <v>204386.91390200035</v>
      </c>
      <c r="U113">
        <v>549167.77958300011</v>
      </c>
    </row>
    <row r="114" spans="1:21">
      <c r="A114" s="50" t="s">
        <v>105</v>
      </c>
      <c r="H114">
        <v>2008</v>
      </c>
      <c r="I114">
        <v>2009</v>
      </c>
      <c r="J114"/>
      <c r="K114"/>
      <c r="L114"/>
      <c r="M114"/>
      <c r="N114"/>
      <c r="S114">
        <v>2019</v>
      </c>
      <c r="T114">
        <v>2020</v>
      </c>
      <c r="U114">
        <v>2021</v>
      </c>
    </row>
    <row r="115" spans="1:21">
      <c r="A115" t="s">
        <v>101</v>
      </c>
      <c r="H115">
        <v>517597</v>
      </c>
      <c r="I115">
        <v>460932</v>
      </c>
      <c r="J115"/>
      <c r="K115"/>
      <c r="L115"/>
      <c r="M115"/>
      <c r="N115"/>
      <c r="S115">
        <v>729500</v>
      </c>
      <c r="T115">
        <v>635328.21817600273</v>
      </c>
      <c r="U115">
        <v>632535.10138200072</v>
      </c>
    </row>
    <row r="116" spans="1:21">
      <c r="A116" t="s">
        <v>102</v>
      </c>
      <c r="H116">
        <v>322979</v>
      </c>
      <c r="I116">
        <v>327485</v>
      </c>
      <c r="J116"/>
      <c r="K116"/>
      <c r="L116"/>
      <c r="M116"/>
      <c r="N116"/>
      <c r="S116">
        <v>358928</v>
      </c>
      <c r="T116">
        <v>280576.04251800111</v>
      </c>
      <c r="U116">
        <v>285908.2166349988</v>
      </c>
    </row>
  </sheetData>
  <sortState xmlns:xlrd2="http://schemas.microsoft.com/office/spreadsheetml/2017/richdata2" columnSort="1" ref="D3:N100">
    <sortCondition ref="D3:N3"/>
  </sortState>
  <mergeCells count="10">
    <mergeCell ref="A87:A99"/>
    <mergeCell ref="A72:A84"/>
    <mergeCell ref="A21:A24"/>
    <mergeCell ref="A27:A32"/>
    <mergeCell ref="A34:A39"/>
    <mergeCell ref="A5:A8"/>
    <mergeCell ref="A10:A13"/>
    <mergeCell ref="A16:A19"/>
    <mergeCell ref="A42:A54"/>
    <mergeCell ref="A57:A69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1B3CB-A984-4571-A111-C62E823CB785}">
  <dimension ref="A1:AL22"/>
  <sheetViews>
    <sheetView zoomScale="90" zoomScaleNormal="90" workbookViewId="0">
      <pane xSplit="6" ySplit="2" topLeftCell="G3" activePane="bottomRight" state="frozenSplit"/>
      <selection pane="topRight" activeCell="B1" sqref="B1"/>
      <selection pane="bottomLeft" activeCell="A7" sqref="A7"/>
      <selection pane="bottomRight" activeCell="AI3" sqref="AI3:AI8"/>
    </sheetView>
  </sheetViews>
  <sheetFormatPr defaultRowHeight="12.75"/>
  <cols>
    <col min="34" max="34" width="11.140625" customWidth="1"/>
    <col min="35" max="35" width="19.5703125" customWidth="1"/>
  </cols>
  <sheetData>
    <row r="1" spans="1:38">
      <c r="A1" s="54" t="s">
        <v>122</v>
      </c>
      <c r="AI1" t="s">
        <v>134</v>
      </c>
    </row>
    <row r="2" spans="1:38" ht="13.5" thickBot="1">
      <c r="A2" s="63"/>
      <c r="B2" s="64" t="s">
        <v>123</v>
      </c>
      <c r="C2" s="63"/>
      <c r="D2" s="63"/>
      <c r="E2" s="63"/>
      <c r="F2" s="63"/>
      <c r="G2" s="63">
        <v>1994</v>
      </c>
      <c r="H2" s="63">
        <v>1995</v>
      </c>
      <c r="I2" s="63">
        <v>1996</v>
      </c>
      <c r="J2" s="63">
        <v>1997</v>
      </c>
      <c r="K2" s="63">
        <v>1998</v>
      </c>
      <c r="L2" s="63">
        <v>1999</v>
      </c>
      <c r="M2" s="63">
        <v>2000</v>
      </c>
      <c r="N2" s="63">
        <v>2001</v>
      </c>
      <c r="O2" s="63">
        <v>2002</v>
      </c>
      <c r="P2" s="63">
        <v>2003</v>
      </c>
      <c r="Q2" s="63">
        <v>2004</v>
      </c>
      <c r="R2" s="63">
        <v>2005</v>
      </c>
      <c r="S2" s="63">
        <v>2006</v>
      </c>
      <c r="T2" s="63">
        <v>2007</v>
      </c>
      <c r="U2" s="63">
        <v>2008</v>
      </c>
      <c r="V2" s="63">
        <v>2009</v>
      </c>
      <c r="W2" s="63">
        <v>2010</v>
      </c>
      <c r="X2" s="63">
        <v>2011</v>
      </c>
      <c r="Y2" s="63">
        <v>2012</v>
      </c>
      <c r="Z2" s="63">
        <v>2013</v>
      </c>
      <c r="AA2" s="63">
        <v>2014</v>
      </c>
      <c r="AB2" s="63">
        <v>2015</v>
      </c>
      <c r="AC2" s="63">
        <v>2016</v>
      </c>
      <c r="AD2" s="63">
        <v>2017</v>
      </c>
      <c r="AE2" s="63">
        <v>2018</v>
      </c>
      <c r="AF2" s="63">
        <v>2019</v>
      </c>
      <c r="AG2" s="63">
        <v>2020</v>
      </c>
      <c r="AH2" s="63">
        <v>2021</v>
      </c>
      <c r="AI2" s="63">
        <v>2022</v>
      </c>
    </row>
    <row r="3" spans="1:38" s="50" customFormat="1">
      <c r="B3" s="246" t="s">
        <v>19</v>
      </c>
      <c r="C3" s="246"/>
      <c r="D3" s="246"/>
      <c r="E3" s="246"/>
      <c r="F3" s="246"/>
      <c r="G3" s="246">
        <v>31157.90560346912</v>
      </c>
      <c r="H3" s="246">
        <v>27632.037705131697</v>
      </c>
      <c r="I3" s="246">
        <v>41267.500077517994</v>
      </c>
      <c r="J3" s="246">
        <v>31003.504152459427</v>
      </c>
      <c r="K3" s="246">
        <v>25610.578069867108</v>
      </c>
      <c r="L3" s="246">
        <v>22283.342505628323</v>
      </c>
      <c r="M3" s="246">
        <v>19077.77149235773</v>
      </c>
      <c r="N3" s="246">
        <v>19828.265702324341</v>
      </c>
      <c r="O3" s="246">
        <v>19471.018359095659</v>
      </c>
      <c r="P3" s="246">
        <v>23629.521839324298</v>
      </c>
      <c r="Q3" s="246">
        <v>20552.789459789532</v>
      </c>
      <c r="R3" s="246">
        <v>14235.195064726649</v>
      </c>
      <c r="S3" s="246">
        <v>22589.483385870601</v>
      </c>
      <c r="T3" s="246">
        <v>18377.937585088031</v>
      </c>
      <c r="U3" s="246">
        <v>16128.872436449878</v>
      </c>
      <c r="V3" s="246">
        <v>16345.121994234731</v>
      </c>
      <c r="W3" s="246">
        <v>15699.624976160263</v>
      </c>
      <c r="X3" s="246">
        <v>12866.985124771452</v>
      </c>
      <c r="Y3" s="246">
        <v>9645.3802122623856</v>
      </c>
      <c r="Z3" s="246">
        <v>13060.595789725368</v>
      </c>
      <c r="AA3" s="246">
        <v>10090.582166698183</v>
      </c>
      <c r="AB3" s="246">
        <v>6448.5880755449152</v>
      </c>
      <c r="AC3" s="246">
        <v>7963.8030301402641</v>
      </c>
      <c r="AD3" s="246">
        <v>5596.5722687613088</v>
      </c>
      <c r="AE3" s="246">
        <v>5997.0312149993488</v>
      </c>
      <c r="AF3" s="246">
        <v>3002.6256957010264</v>
      </c>
      <c r="AG3" s="246">
        <v>2857.5220167361881</v>
      </c>
      <c r="AH3" s="266">
        <v>4221.6862569943869</v>
      </c>
      <c r="AI3" s="246">
        <v>3513.0204133871625</v>
      </c>
    </row>
    <row r="4" spans="1:38" s="50" customFormat="1">
      <c r="B4" s="246" t="s">
        <v>20</v>
      </c>
      <c r="C4" s="246"/>
      <c r="D4" s="246"/>
      <c r="E4" s="246"/>
      <c r="F4" s="246"/>
      <c r="G4" s="246">
        <v>2297.8061741013798</v>
      </c>
      <c r="H4" s="246">
        <v>1051.3008960929365</v>
      </c>
      <c r="I4" s="246">
        <v>1444.2121630702302</v>
      </c>
      <c r="J4" s="246">
        <v>632.24000518324829</v>
      </c>
      <c r="K4" s="246">
        <v>1019.2891182595571</v>
      </c>
      <c r="L4" s="246">
        <v>715.61753881145069</v>
      </c>
      <c r="M4" s="246">
        <v>365.55522971366253</v>
      </c>
      <c r="N4" s="246">
        <v>560.83432678029351</v>
      </c>
      <c r="O4" s="246">
        <v>1089.3224243693642</v>
      </c>
      <c r="P4" s="246">
        <v>1710.4383967868284</v>
      </c>
      <c r="Q4" s="246">
        <v>1737.3756770365078</v>
      </c>
      <c r="R4" s="246">
        <v>1115.9284748600869</v>
      </c>
      <c r="S4" s="246">
        <v>1393.2521293123546</v>
      </c>
      <c r="T4" s="246">
        <v>989.14460424942092</v>
      </c>
      <c r="U4" s="246">
        <v>886.08120996918899</v>
      </c>
      <c r="V4" s="246">
        <v>912.9875619950277</v>
      </c>
      <c r="W4" s="246">
        <v>538.79159161408188</v>
      </c>
      <c r="X4" s="246">
        <v>255.18807283873196</v>
      </c>
      <c r="Y4" s="246">
        <v>203.113973648507</v>
      </c>
      <c r="Z4" s="246">
        <v>166.31433239026822</v>
      </c>
      <c r="AA4" s="246">
        <v>126.44015348048518</v>
      </c>
      <c r="AB4" s="246">
        <v>151.3583381689574</v>
      </c>
      <c r="AC4" s="246">
        <v>169.44840293251946</v>
      </c>
      <c r="AD4" s="246">
        <v>138.56722126619883</v>
      </c>
      <c r="AE4" s="246">
        <v>72.834472915017002</v>
      </c>
      <c r="AF4" s="246">
        <v>114.12862214171537</v>
      </c>
      <c r="AG4" s="246">
        <v>109.22572677131961</v>
      </c>
      <c r="AH4" s="267">
        <v>131.30241320520247</v>
      </c>
      <c r="AI4" s="246">
        <v>107.31079201509178</v>
      </c>
    </row>
    <row r="5" spans="1:38" s="50" customFormat="1">
      <c r="B5" s="246" t="s">
        <v>21</v>
      </c>
      <c r="C5" s="246"/>
      <c r="D5" s="246"/>
      <c r="E5" s="246"/>
      <c r="F5" s="246"/>
      <c r="G5" s="246">
        <v>2432.8323716828145</v>
      </c>
      <c r="H5" s="246">
        <v>3761.5307358079358</v>
      </c>
      <c r="I5" s="246">
        <v>5821.5859210265289</v>
      </c>
      <c r="J5" s="246">
        <v>6798.6749874691395</v>
      </c>
      <c r="K5" s="246">
        <v>8100.3662200091348</v>
      </c>
      <c r="L5" s="246">
        <v>9017.665664110802</v>
      </c>
      <c r="M5" s="246">
        <v>8739.5592383198236</v>
      </c>
      <c r="N5" s="246">
        <v>9072.7708992793523</v>
      </c>
      <c r="O5" s="246">
        <v>9026.2135689901061</v>
      </c>
      <c r="P5" s="246">
        <v>9402.524793611492</v>
      </c>
      <c r="Q5" s="246">
        <v>9701.4360470760002</v>
      </c>
      <c r="R5" s="246">
        <v>8174.7609131675999</v>
      </c>
      <c r="S5" s="246">
        <v>9282.0352899245663</v>
      </c>
      <c r="T5" s="246">
        <v>6949.184581580641</v>
      </c>
      <c r="U5" s="246">
        <v>7037.5928930494329</v>
      </c>
      <c r="V5" s="246">
        <v>6633.951513714841</v>
      </c>
      <c r="W5" s="246">
        <v>7770.9840092092236</v>
      </c>
      <c r="X5" s="246">
        <v>5775.5928100498777</v>
      </c>
      <c r="Y5" s="246">
        <v>4203.5044339475971</v>
      </c>
      <c r="Z5" s="246">
        <v>3442.4400850962643</v>
      </c>
      <c r="AA5" s="246">
        <v>2188.2617393435603</v>
      </c>
      <c r="AB5" s="246">
        <v>1911.5998068397769</v>
      </c>
      <c r="AC5" s="246">
        <v>2366.1950748140716</v>
      </c>
      <c r="AD5" s="246">
        <v>2062.4248594699206</v>
      </c>
      <c r="AE5" s="246">
        <v>2060.2558892399938</v>
      </c>
      <c r="AF5" s="246">
        <v>2062.4308228101318</v>
      </c>
      <c r="AG5" s="246">
        <v>1301.2870799910472</v>
      </c>
      <c r="AH5" s="267">
        <v>1703.9237580925289</v>
      </c>
      <c r="AI5" s="246">
        <v>1270.6096875871931</v>
      </c>
    </row>
    <row r="6" spans="1:38" s="50" customFormat="1">
      <c r="B6" s="246" t="s">
        <v>132</v>
      </c>
      <c r="C6" s="246"/>
      <c r="D6" s="246"/>
      <c r="E6" s="246"/>
      <c r="F6" s="246"/>
      <c r="G6" s="246">
        <f t="shared" ref="G6:AF6" si="0">G22-G7</f>
        <v>212.01577476142836</v>
      </c>
      <c r="H6" s="246">
        <f t="shared" si="0"/>
        <v>261.2777610636694</v>
      </c>
      <c r="I6" s="246">
        <f t="shared" si="0"/>
        <v>333.21368581893199</v>
      </c>
      <c r="J6" s="246">
        <f t="shared" si="0"/>
        <v>346.47710066541833</v>
      </c>
      <c r="K6" s="246">
        <f t="shared" si="0"/>
        <v>355.11737502831926</v>
      </c>
      <c r="L6" s="246">
        <f t="shared" si="0"/>
        <v>446.67257629451626</v>
      </c>
      <c r="M6" s="246">
        <f t="shared" si="0"/>
        <v>512.28844227061734</v>
      </c>
      <c r="N6" s="246">
        <f t="shared" si="0"/>
        <v>541.40013846471697</v>
      </c>
      <c r="O6" s="246">
        <f t="shared" si="0"/>
        <v>559.95822480350637</v>
      </c>
      <c r="P6" s="246">
        <f t="shared" si="0"/>
        <v>622.17761897686671</v>
      </c>
      <c r="Q6" s="246">
        <f t="shared" si="0"/>
        <v>633.62164075985481</v>
      </c>
      <c r="R6" s="246">
        <f t="shared" si="0"/>
        <v>717.76000229491433</v>
      </c>
      <c r="S6" s="246">
        <f t="shared" si="0"/>
        <v>732.65468940625669</v>
      </c>
      <c r="T6" s="246">
        <f t="shared" si="0"/>
        <v>706.34474683832593</v>
      </c>
      <c r="U6" s="246">
        <f t="shared" si="0"/>
        <v>752.35263839991956</v>
      </c>
      <c r="V6" s="246">
        <f t="shared" si="0"/>
        <v>697.90989605006018</v>
      </c>
      <c r="W6" s="246">
        <f t="shared" si="0"/>
        <v>660.15153164173591</v>
      </c>
      <c r="X6" s="246">
        <f t="shared" si="0"/>
        <v>674.74581954096925</v>
      </c>
      <c r="Y6" s="246">
        <f t="shared" si="0"/>
        <v>648.02593521977303</v>
      </c>
      <c r="Z6" s="246">
        <f t="shared" si="0"/>
        <v>634.91580997117103</v>
      </c>
      <c r="AA6" s="246">
        <f t="shared" si="0"/>
        <v>648.40828686062378</v>
      </c>
      <c r="AB6" s="246">
        <f t="shared" si="0"/>
        <v>646.96966356506152</v>
      </c>
      <c r="AC6" s="246">
        <f t="shared" si="0"/>
        <v>619.75018009331541</v>
      </c>
      <c r="AD6" s="246">
        <f t="shared" si="0"/>
        <v>612.16720880940488</v>
      </c>
      <c r="AE6" s="246">
        <f t="shared" si="0"/>
        <v>597.79696015780314</v>
      </c>
      <c r="AF6" s="246">
        <f t="shared" si="0"/>
        <v>674.836357895471</v>
      </c>
      <c r="AG6" s="246">
        <f>AG22-AG7</f>
        <v>748.73884151882055</v>
      </c>
      <c r="AH6" s="246">
        <v>782.27834199443862</v>
      </c>
      <c r="AI6" s="246">
        <v>812.08959521028726</v>
      </c>
    </row>
    <row r="7" spans="1:38" s="50" customFormat="1">
      <c r="B7" s="262" t="s">
        <v>133</v>
      </c>
      <c r="C7" s="262"/>
      <c r="D7" s="262"/>
      <c r="E7" s="262"/>
      <c r="F7" s="262"/>
      <c r="G7" s="262">
        <f t="shared" ref="G7:AF7" si="1">G22*0.55</f>
        <v>259.13039137507917</v>
      </c>
      <c r="H7" s="262">
        <f t="shared" si="1"/>
        <v>319.33948574448488</v>
      </c>
      <c r="I7" s="262">
        <f t="shared" si="1"/>
        <v>407.26117155647245</v>
      </c>
      <c r="J7" s="262">
        <f t="shared" si="1"/>
        <v>423.47201192440025</v>
      </c>
      <c r="K7" s="262">
        <f t="shared" si="1"/>
        <v>434.03234725683473</v>
      </c>
      <c r="L7" s="262">
        <f t="shared" si="1"/>
        <v>545.93314880440892</v>
      </c>
      <c r="M7" s="262">
        <f t="shared" si="1"/>
        <v>626.13031833075468</v>
      </c>
      <c r="N7" s="262">
        <f t="shared" si="1"/>
        <v>661.71128034576532</v>
      </c>
      <c r="O7" s="262">
        <f t="shared" si="1"/>
        <v>684.39338587095233</v>
      </c>
      <c r="P7" s="262">
        <f t="shared" si="1"/>
        <v>760.43931208283732</v>
      </c>
      <c r="Q7" s="262">
        <f t="shared" si="1"/>
        <v>774.42644981760043</v>
      </c>
      <c r="R7" s="262">
        <f t="shared" si="1"/>
        <v>877.26222502711767</v>
      </c>
      <c r="S7" s="262">
        <f t="shared" si="1"/>
        <v>895.46684260764732</v>
      </c>
      <c r="T7" s="262">
        <f t="shared" si="1"/>
        <v>863.31024613573175</v>
      </c>
      <c r="U7" s="262">
        <f t="shared" si="1"/>
        <v>919.54211359990188</v>
      </c>
      <c r="V7" s="262">
        <f t="shared" si="1"/>
        <v>853.00098406118479</v>
      </c>
      <c r="W7" s="262">
        <f t="shared" si="1"/>
        <v>806.85187200656617</v>
      </c>
      <c r="X7" s="262">
        <f t="shared" si="1"/>
        <v>824.68933499451805</v>
      </c>
      <c r="Y7" s="262">
        <f t="shared" si="1"/>
        <v>792.03169860194487</v>
      </c>
      <c r="Z7" s="262">
        <f t="shared" si="1"/>
        <v>776.00821218698707</v>
      </c>
      <c r="AA7" s="262">
        <f t="shared" si="1"/>
        <v>792.49901727409588</v>
      </c>
      <c r="AB7" s="262">
        <f t="shared" si="1"/>
        <v>790.74069991285307</v>
      </c>
      <c r="AC7" s="262">
        <f t="shared" si="1"/>
        <v>757.47244233627464</v>
      </c>
      <c r="AD7" s="262">
        <f t="shared" si="1"/>
        <v>748.20436632260612</v>
      </c>
      <c r="AE7" s="262">
        <f t="shared" si="1"/>
        <v>730.64072908175945</v>
      </c>
      <c r="AF7" s="262">
        <f t="shared" si="1"/>
        <v>824.79999298335349</v>
      </c>
      <c r="AG7" s="262">
        <f>AG22*0.55</f>
        <v>915.12525074522534</v>
      </c>
      <c r="AH7" s="262">
        <v>956.1179735487583</v>
      </c>
      <c r="AI7" s="262">
        <v>992.55394970146222</v>
      </c>
      <c r="AL7" s="263">
        <v>0.55000000000000004</v>
      </c>
    </row>
    <row r="8" spans="1:38" s="50" customFormat="1">
      <c r="B8" s="264" t="s">
        <v>124</v>
      </c>
      <c r="C8" s="264"/>
      <c r="D8" s="264"/>
      <c r="E8" s="264"/>
      <c r="F8" s="264"/>
      <c r="G8" s="264">
        <v>287.02310378825911</v>
      </c>
      <c r="H8" s="264">
        <v>316.85803066131461</v>
      </c>
      <c r="I8" s="264">
        <v>407.73557633408763</v>
      </c>
      <c r="J8" s="264">
        <v>459.05264031894978</v>
      </c>
      <c r="K8" s="264">
        <v>568.92044463983666</v>
      </c>
      <c r="L8" s="264">
        <v>694.59048555131869</v>
      </c>
      <c r="M8" s="264">
        <v>590.47008182849845</v>
      </c>
      <c r="N8" s="264">
        <v>761.65553918553633</v>
      </c>
      <c r="O8" s="264">
        <v>1041.5435648704147</v>
      </c>
      <c r="P8" s="264">
        <v>1565.2210172569664</v>
      </c>
      <c r="Q8" s="264">
        <v>1570.5519828175061</v>
      </c>
      <c r="R8" s="264">
        <v>1950.3318331536411</v>
      </c>
      <c r="S8" s="264">
        <v>1886.3443242805681</v>
      </c>
      <c r="T8" s="264">
        <v>1937.7293865648203</v>
      </c>
      <c r="U8" s="264">
        <v>1919.8577351016847</v>
      </c>
      <c r="V8" s="264">
        <v>2116.9840999551616</v>
      </c>
      <c r="W8" s="264">
        <v>3313.0867250141473</v>
      </c>
      <c r="X8" s="264">
        <v>3030.0419747594606</v>
      </c>
      <c r="Y8" s="264">
        <v>3143.3062265067838</v>
      </c>
      <c r="Z8" s="264">
        <v>3220.0622857879498</v>
      </c>
      <c r="AA8" s="264">
        <v>3078.3487309540496</v>
      </c>
      <c r="AB8" s="264">
        <v>2997.8628239424388</v>
      </c>
      <c r="AC8" s="264">
        <v>3508.3901229105536</v>
      </c>
      <c r="AD8" s="264">
        <v>4711.0516977455609</v>
      </c>
      <c r="AE8" s="264">
        <v>4614.5788331362119</v>
      </c>
      <c r="AF8" s="264">
        <v>4683.6675374683027</v>
      </c>
      <c r="AG8" s="264">
        <v>4507.0592720470413</v>
      </c>
      <c r="AH8" s="264">
        <v>6703.0374392542935</v>
      </c>
      <c r="AI8" s="264">
        <v>6156.8806179481726</v>
      </c>
    </row>
    <row r="9" spans="1:38" s="50" customFormat="1">
      <c r="B9" s="264" t="s">
        <v>127</v>
      </c>
      <c r="C9" s="264"/>
      <c r="D9" s="264"/>
      <c r="E9" s="264"/>
      <c r="F9" s="264"/>
      <c r="G9" s="264">
        <v>1055.4206422187501</v>
      </c>
      <c r="H9" s="264">
        <v>1089.7059508071288</v>
      </c>
      <c r="I9" s="264">
        <v>1190.1237687983398</v>
      </c>
      <c r="J9" s="264">
        <v>1891.2567009345703</v>
      </c>
      <c r="K9" s="264">
        <v>2762.8487009208984</v>
      </c>
      <c r="L9" s="264">
        <v>3001.7004978393552</v>
      </c>
      <c r="M9" s="264">
        <v>4216.028539500976</v>
      </c>
      <c r="N9" s="264">
        <v>4312.3325626425667</v>
      </c>
      <c r="O9" s="264">
        <v>4857.8405570009254</v>
      </c>
      <c r="P9" s="264">
        <v>5560.2555805509774</v>
      </c>
      <c r="Q9" s="264">
        <v>6072.3637896549953</v>
      </c>
      <c r="R9" s="264">
        <v>6664.5011035789985</v>
      </c>
      <c r="S9" s="264">
        <v>6106.8547098310137</v>
      </c>
      <c r="T9" s="264">
        <v>7170.5916385</v>
      </c>
      <c r="U9" s="264">
        <v>6977.1469409050005</v>
      </c>
      <c r="V9" s="264">
        <v>6709.9067383239999</v>
      </c>
      <c r="W9" s="264">
        <v>7807.4958775119994</v>
      </c>
      <c r="X9" s="264">
        <v>9764.8860282669993</v>
      </c>
      <c r="Y9" s="264">
        <v>10267.370588651</v>
      </c>
      <c r="Z9" s="264">
        <v>11123.273633638</v>
      </c>
      <c r="AA9" s="264">
        <v>13078.503566298003</v>
      </c>
      <c r="AB9" s="264">
        <v>14133.091674361005</v>
      </c>
      <c r="AC9" s="264">
        <v>12781.731229759002</v>
      </c>
      <c r="AD9" s="264">
        <v>14777.037192023001</v>
      </c>
      <c r="AE9" s="264">
        <v>13898.713738085993</v>
      </c>
      <c r="AF9" s="264">
        <v>16161.296783003992</v>
      </c>
      <c r="AG9" s="264">
        <v>16330.214682940112</v>
      </c>
      <c r="AH9" s="264">
        <v>16029.214870262971</v>
      </c>
      <c r="AI9" s="264">
        <v>19007.594019527951</v>
      </c>
    </row>
    <row r="10" spans="1:38" s="50" customFormat="1">
      <c r="B10" s="264" t="s">
        <v>125</v>
      </c>
      <c r="C10" s="264"/>
      <c r="D10" s="264"/>
      <c r="E10" s="264"/>
      <c r="F10" s="264"/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4.9999000000000002E-2</v>
      </c>
      <c r="N10" s="264">
        <v>5.0706999999999988E-2</v>
      </c>
      <c r="O10" s="264">
        <v>0.1653</v>
      </c>
      <c r="P10" s="264">
        <v>7.8317999999999999E-2</v>
      </c>
      <c r="Q10" s="264"/>
      <c r="R10" s="264"/>
      <c r="S10" s="264"/>
      <c r="T10" s="264"/>
      <c r="U10" s="264"/>
      <c r="V10" s="264"/>
      <c r="W10" s="264"/>
      <c r="X10" s="264"/>
      <c r="Y10" s="264"/>
      <c r="Z10" s="264">
        <v>517.90713818636061</v>
      </c>
      <c r="AA10" s="264">
        <v>596.682277</v>
      </c>
      <c r="AB10" s="264">
        <v>605.21468700000003</v>
      </c>
      <c r="AC10" s="264">
        <v>743.78</v>
      </c>
      <c r="AD10" s="264">
        <v>788.78099999999995</v>
      </c>
      <c r="AE10" s="264">
        <v>952.97299999999996</v>
      </c>
      <c r="AF10" s="264">
        <v>963.26900000000001</v>
      </c>
      <c r="AG10" s="264">
        <v>1177.268335999996</v>
      </c>
      <c r="AH10" s="264">
        <v>1309.044097777002</v>
      </c>
      <c r="AI10" s="264">
        <v>2188.4197678930032</v>
      </c>
    </row>
    <row r="11" spans="1:38" s="50" customFormat="1">
      <c r="B11" s="264" t="s">
        <v>126</v>
      </c>
      <c r="C11" s="264"/>
      <c r="D11" s="264"/>
      <c r="E11" s="264"/>
      <c r="F11" s="264"/>
      <c r="G11" s="264">
        <v>0</v>
      </c>
      <c r="H11" s="264">
        <v>0</v>
      </c>
      <c r="I11" s="264">
        <v>0</v>
      </c>
      <c r="J11" s="264">
        <v>0</v>
      </c>
      <c r="K11" s="264">
        <v>0.31625000000000003</v>
      </c>
      <c r="L11" s="264">
        <v>304.17341199999998</v>
      </c>
      <c r="M11" s="264">
        <v>6.8150880000000003</v>
      </c>
      <c r="N11" s="264">
        <v>25.813613</v>
      </c>
      <c r="O11" s="264">
        <v>28.882531000000004</v>
      </c>
      <c r="P11" s="264">
        <v>2.1590199999999999</v>
      </c>
      <c r="Q11" s="264">
        <v>26.664576447999995</v>
      </c>
      <c r="R11" s="264">
        <v>23.715858071000003</v>
      </c>
      <c r="S11" s="264">
        <v>24.843270999999998</v>
      </c>
      <c r="T11" s="264">
        <v>29.693374127999991</v>
      </c>
      <c r="U11" s="264">
        <v>27.316776274000006</v>
      </c>
      <c r="V11" s="264">
        <v>19.797632765999996</v>
      </c>
      <c r="W11" s="264">
        <v>21.443802983000001</v>
      </c>
      <c r="X11" s="264">
        <v>17.731025612</v>
      </c>
      <c r="Y11" s="264">
        <v>18.234034999999995</v>
      </c>
      <c r="Z11" s="264">
        <v>14.698521</v>
      </c>
      <c r="AA11" s="264">
        <v>15.558095999999999</v>
      </c>
      <c r="AB11" s="264">
        <v>18.868408999999996</v>
      </c>
      <c r="AC11" s="264">
        <v>19.356683999999998</v>
      </c>
      <c r="AD11" s="264">
        <v>17.928131999999998</v>
      </c>
      <c r="AE11" s="264">
        <v>14.648075068889295</v>
      </c>
      <c r="AF11" s="264">
        <v>17.010030931999978</v>
      </c>
      <c r="AG11" s="264">
        <v>17.105046610000151</v>
      </c>
      <c r="AH11" s="264">
        <v>16.247022406000024</v>
      </c>
      <c r="AI11" s="264">
        <v>14.947151801000013</v>
      </c>
    </row>
    <row r="13" spans="1:38">
      <c r="B13" t="s">
        <v>128</v>
      </c>
      <c r="G13" s="54">
        <f t="shared" ref="G13:AF13" si="2">SUM(G2:G11)</f>
        <v>39696.134061396835</v>
      </c>
      <c r="H13" s="54">
        <f t="shared" si="2"/>
        <v>36427.050565309168</v>
      </c>
      <c r="I13" s="54">
        <f t="shared" si="2"/>
        <v>52867.632364122583</v>
      </c>
      <c r="J13" s="54">
        <f t="shared" si="2"/>
        <v>43551.677598955161</v>
      </c>
      <c r="K13" s="54">
        <f t="shared" si="2"/>
        <v>40849.468525981691</v>
      </c>
      <c r="L13" s="54">
        <f t="shared" si="2"/>
        <v>39008.695829040174</v>
      </c>
      <c r="M13" s="54">
        <f t="shared" si="2"/>
        <v>36134.668429322068</v>
      </c>
      <c r="N13" s="54">
        <f t="shared" si="2"/>
        <v>37765.834769022571</v>
      </c>
      <c r="O13" s="54">
        <f t="shared" si="2"/>
        <v>38761.337916000935</v>
      </c>
      <c r="P13" s="54">
        <f t="shared" si="2"/>
        <v>45255.815896590262</v>
      </c>
      <c r="Q13" s="54">
        <f t="shared" si="2"/>
        <v>43073.229623399988</v>
      </c>
      <c r="R13" s="54">
        <f t="shared" si="2"/>
        <v>35764.455474880015</v>
      </c>
      <c r="S13" s="54">
        <f t="shared" si="2"/>
        <v>44916.934642232998</v>
      </c>
      <c r="T13" s="54">
        <f t="shared" si="2"/>
        <v>39030.936163084974</v>
      </c>
      <c r="U13" s="54">
        <f t="shared" si="2"/>
        <v>36656.762743749008</v>
      </c>
      <c r="V13" s="54">
        <f t="shared" si="2"/>
        <v>36298.660421101013</v>
      </c>
      <c r="W13" s="54">
        <f t="shared" si="2"/>
        <v>38628.430386141008</v>
      </c>
      <c r="X13" s="54">
        <f t="shared" si="2"/>
        <v>35220.860190834013</v>
      </c>
      <c r="Y13" s="54">
        <f t="shared" si="2"/>
        <v>30932.967103837997</v>
      </c>
      <c r="Z13" s="54">
        <f t="shared" si="2"/>
        <v>34969.215807982371</v>
      </c>
      <c r="AA13" s="54">
        <f t="shared" si="2"/>
        <v>32629.284033909003</v>
      </c>
      <c r="AB13" s="54">
        <f t="shared" si="2"/>
        <v>29719.294178335007</v>
      </c>
      <c r="AC13" s="54">
        <f t="shared" si="2"/>
        <v>30945.927166985995</v>
      </c>
      <c r="AD13" s="54">
        <f t="shared" si="2"/>
        <v>31469.733946398002</v>
      </c>
      <c r="AE13" s="54">
        <f t="shared" si="2"/>
        <v>30957.472912685018</v>
      </c>
      <c r="AF13" s="54">
        <f t="shared" si="2"/>
        <v>30523.064842935994</v>
      </c>
      <c r="AG13" s="54">
        <f t="shared" ref="AG13:AI13" si="3">SUM(AG2:AG11)</f>
        <v>29983.546253359749</v>
      </c>
      <c r="AH13" s="54">
        <f t="shared" si="3"/>
        <v>33873.852173535583</v>
      </c>
      <c r="AI13" s="54">
        <f t="shared" si="3"/>
        <v>36085.425995071324</v>
      </c>
    </row>
    <row r="14" spans="1:38">
      <c r="B14" s="264" t="s">
        <v>135</v>
      </c>
      <c r="G14" s="265">
        <f>SUM(G7:G11)/G13</f>
        <v>4.0345846648567364E-2</v>
      </c>
      <c r="H14" s="265">
        <f t="shared" ref="H14:AI14" si="4">SUM(H7:H11)/H13</f>
        <v>4.737972030204856E-2</v>
      </c>
      <c r="I14" s="265">
        <f t="shared" si="4"/>
        <v>3.7927185822863314E-2</v>
      </c>
      <c r="J14" s="265">
        <f t="shared" si="4"/>
        <v>6.3689426127742671E-2</v>
      </c>
      <c r="K14" s="265">
        <f t="shared" si="4"/>
        <v>9.2195024285865235E-2</v>
      </c>
      <c r="L14" s="265">
        <f t="shared" si="4"/>
        <v>0.11654830923136116</v>
      </c>
      <c r="M14" s="265">
        <f t="shared" si="4"/>
        <v>0.15053394048155325</v>
      </c>
      <c r="N14" s="265">
        <f t="shared" si="4"/>
        <v>0.15256021050274235</v>
      </c>
      <c r="O14" s="265">
        <f t="shared" si="4"/>
        <v>0.17060363997426606</v>
      </c>
      <c r="P14" s="265">
        <f t="shared" si="4"/>
        <v>0.17430142605130014</v>
      </c>
      <c r="Q14" s="265">
        <f t="shared" si="4"/>
        <v>0.19603839490482056</v>
      </c>
      <c r="R14" s="265">
        <f t="shared" si="4"/>
        <v>0.26606894732437364</v>
      </c>
      <c r="S14" s="265">
        <f t="shared" si="4"/>
        <v>0.1984442887457937</v>
      </c>
      <c r="T14" s="265">
        <f t="shared" si="4"/>
        <v>0.25624096238787364</v>
      </c>
      <c r="U14" s="265">
        <f t="shared" si="4"/>
        <v>0.26854154128924651</v>
      </c>
      <c r="V14" s="265">
        <f t="shared" si="4"/>
        <v>0.267218937078674</v>
      </c>
      <c r="W14" s="265">
        <f t="shared" si="4"/>
        <v>0.30932859963688025</v>
      </c>
      <c r="X14" s="265">
        <f t="shared" si="4"/>
        <v>0.3871952101607673</v>
      </c>
      <c r="Y14" s="265">
        <f t="shared" si="4"/>
        <v>0.45973418912650216</v>
      </c>
      <c r="Z14" s="265">
        <f t="shared" si="4"/>
        <v>0.44759224446853202</v>
      </c>
      <c r="AA14" s="265">
        <f t="shared" si="4"/>
        <v>0.53821566140635491</v>
      </c>
      <c r="AB14" s="265">
        <f t="shared" si="4"/>
        <v>0.62403158644783485</v>
      </c>
      <c r="AC14" s="265">
        <f t="shared" si="4"/>
        <v>0.57554360491117629</v>
      </c>
      <c r="AD14" s="265">
        <f t="shared" si="4"/>
        <v>0.66867430223380497</v>
      </c>
      <c r="AE14" s="265">
        <f t="shared" si="4"/>
        <v>0.65288127465633805</v>
      </c>
      <c r="AF14" s="265">
        <f t="shared" si="4"/>
        <v>0.74206320567541528</v>
      </c>
      <c r="AG14" s="265">
        <f t="shared" si="4"/>
        <v>0.76531216135820213</v>
      </c>
      <c r="AH14" s="265">
        <f t="shared" si="4"/>
        <v>0.73843569001553644</v>
      </c>
      <c r="AI14" s="265">
        <f t="shared" si="4"/>
        <v>0.78592381064713357</v>
      </c>
    </row>
    <row r="16" spans="1:38" s="254" customFormat="1">
      <c r="A16" s="249"/>
      <c r="B16" s="250" t="s">
        <v>129</v>
      </c>
      <c r="C16" s="251">
        <v>1990</v>
      </c>
      <c r="D16" s="251">
        <v>1991</v>
      </c>
      <c r="E16" s="251">
        <v>1992</v>
      </c>
      <c r="F16" s="251">
        <v>1993</v>
      </c>
      <c r="G16" s="251">
        <v>1994</v>
      </c>
      <c r="H16" s="251">
        <v>1995</v>
      </c>
      <c r="I16" s="251">
        <v>1996</v>
      </c>
      <c r="J16" s="251">
        <v>1997</v>
      </c>
      <c r="K16" s="251">
        <v>1998</v>
      </c>
      <c r="L16" s="251">
        <v>1999</v>
      </c>
      <c r="M16" s="251">
        <v>2000</v>
      </c>
      <c r="N16" s="251">
        <v>2001</v>
      </c>
      <c r="O16" s="251">
        <v>2002</v>
      </c>
      <c r="P16" s="251">
        <v>2003</v>
      </c>
      <c r="Q16" s="251">
        <v>2004</v>
      </c>
      <c r="R16" s="251">
        <v>2005</v>
      </c>
      <c r="S16" s="251">
        <v>2006</v>
      </c>
      <c r="T16" s="251">
        <v>2007</v>
      </c>
      <c r="U16" s="251">
        <v>2008</v>
      </c>
      <c r="V16" s="251">
        <v>2009</v>
      </c>
      <c r="W16" s="251">
        <v>2010</v>
      </c>
      <c r="X16" s="251">
        <v>2011</v>
      </c>
      <c r="Y16" s="252">
        <v>2012</v>
      </c>
      <c r="Z16" s="253">
        <v>2013</v>
      </c>
      <c r="AA16" s="253">
        <v>2014</v>
      </c>
      <c r="AB16" s="253">
        <v>2015</v>
      </c>
      <c r="AC16" s="253">
        <v>2016</v>
      </c>
      <c r="AD16" s="253">
        <v>2017</v>
      </c>
      <c r="AE16" s="253">
        <v>2018</v>
      </c>
      <c r="AF16" s="253">
        <v>2019</v>
      </c>
    </row>
    <row r="17" spans="1:33" ht="15.75">
      <c r="A17" s="255"/>
      <c r="B17" s="256" t="s">
        <v>130</v>
      </c>
      <c r="C17" s="256">
        <v>22.188618328936276</v>
      </c>
      <c r="D17" s="257">
        <v>31.729940968161781</v>
      </c>
      <c r="E17" s="257">
        <v>26.581535083127214</v>
      </c>
      <c r="F17" s="257">
        <v>28.658727885583271</v>
      </c>
      <c r="G17" s="257">
        <v>32.851693871120716</v>
      </c>
      <c r="H17" s="257">
        <v>29.70993885125813</v>
      </c>
      <c r="I17" s="257">
        <v>42.418661547112862</v>
      </c>
      <c r="J17" s="257">
        <v>33.755118779229242</v>
      </c>
      <c r="K17" s="257">
        <v>30.506816925739432</v>
      </c>
      <c r="L17" s="257">
        <v>27.273331419011519</v>
      </c>
      <c r="M17" s="257">
        <v>24.239969582120445</v>
      </c>
      <c r="N17" s="257">
        <v>25.307914555155836</v>
      </c>
      <c r="O17" s="257">
        <v>25.38643173200014</v>
      </c>
      <c r="P17" s="257">
        <v>30.129433948007048</v>
      </c>
      <c r="Q17" s="257">
        <v>24.103955174883023</v>
      </c>
      <c r="R17" s="257">
        <v>20.814851303572599</v>
      </c>
      <c r="S17" s="257">
        <v>28.293804390762997</v>
      </c>
      <c r="T17" s="257">
        <v>23.140285867092544</v>
      </c>
      <c r="U17" s="257">
        <v>21.01099728064478</v>
      </c>
      <c r="V17" s="257">
        <v>21.391334909760303</v>
      </c>
      <c r="W17" s="257">
        <v>21.085372430388944</v>
      </c>
      <c r="X17" s="257">
        <v>17.443013191476393</v>
      </c>
      <c r="Y17" s="257">
        <v>14.076363489999995</v>
      </c>
      <c r="Z17" s="257">
        <v>15.747413999519654</v>
      </c>
      <c r="AA17" s="257">
        <v>12.561796447694231</v>
      </c>
      <c r="AB17" s="257">
        <v>9.6780129383350584</v>
      </c>
      <c r="AC17" s="257">
        <v>11.118113809797437</v>
      </c>
      <c r="AD17" s="257">
        <v>8.726281605467884</v>
      </c>
      <c r="AE17" s="257">
        <v>5.6206010200044725</v>
      </c>
      <c r="AF17" s="258">
        <v>3.8336060862376211</v>
      </c>
    </row>
    <row r="18" spans="1:33" ht="16.5" thickBot="1">
      <c r="A18" s="255"/>
      <c r="B18" s="259" t="s">
        <v>131</v>
      </c>
      <c r="C18" s="260">
        <v>1014.3368378942297</v>
      </c>
      <c r="D18" s="261">
        <v>1004.8026988221584</v>
      </c>
      <c r="E18" s="261">
        <v>999.05092197442764</v>
      </c>
      <c r="F18" s="261">
        <v>968.70815092491466</v>
      </c>
      <c r="G18" s="261">
        <v>915.82325704042808</v>
      </c>
      <c r="H18" s="261">
        <v>923.27290667817704</v>
      </c>
      <c r="I18" s="261">
        <v>876.79729952851108</v>
      </c>
      <c r="J18" s="261">
        <v>846.93720620584168</v>
      </c>
      <c r="K18" s="261">
        <v>837.96269011810807</v>
      </c>
      <c r="L18" s="261">
        <v>786.16074746803338</v>
      </c>
      <c r="M18" s="261">
        <v>759.5824756704186</v>
      </c>
      <c r="N18" s="261">
        <v>732.46504101855226</v>
      </c>
      <c r="O18" s="261">
        <v>684.1737457984766</v>
      </c>
      <c r="P18" s="261">
        <v>688.85162441825662</v>
      </c>
      <c r="Q18" s="261">
        <v>628.22715969447688</v>
      </c>
      <c r="R18" s="261">
        <v>616.72165691433486</v>
      </c>
      <c r="S18" s="261">
        <v>659.13077086330748</v>
      </c>
      <c r="T18" s="261">
        <v>624.75568318712669</v>
      </c>
      <c r="U18" s="261">
        <v>606.13723432069537</v>
      </c>
      <c r="V18" s="261">
        <v>623.56935317751652</v>
      </c>
      <c r="W18" s="261">
        <v>575.57734037284888</v>
      </c>
      <c r="X18" s="261">
        <v>524.99884397673202</v>
      </c>
      <c r="Y18" s="261">
        <v>484.72611538193524</v>
      </c>
      <c r="Z18" s="261">
        <v>477.61095894156227</v>
      </c>
      <c r="AA18" s="261">
        <v>410.11034810476457</v>
      </c>
      <c r="AB18" s="261">
        <v>349.14355596757048</v>
      </c>
      <c r="AC18" s="261">
        <v>384.11268909595094</v>
      </c>
      <c r="AD18" s="261">
        <v>296.13005266509623</v>
      </c>
      <c r="AE18" s="261">
        <v>194.21919110146609</v>
      </c>
      <c r="AF18" s="261">
        <v>134.8137177537096</v>
      </c>
    </row>
    <row r="22" spans="1:33">
      <c r="B22" s="50" t="s">
        <v>136</v>
      </c>
      <c r="G22">
        <v>471.14616613650753</v>
      </c>
      <c r="H22">
        <v>580.61724680815428</v>
      </c>
      <c r="I22">
        <v>740.47485737540444</v>
      </c>
      <c r="J22">
        <v>769.94911258981858</v>
      </c>
      <c r="K22">
        <v>789.14972228515398</v>
      </c>
      <c r="L22">
        <v>992.60572509892518</v>
      </c>
      <c r="M22">
        <v>1138.418760601372</v>
      </c>
      <c r="N22">
        <v>1203.1114188104823</v>
      </c>
      <c r="O22">
        <v>1244.3516106744587</v>
      </c>
      <c r="P22">
        <v>1382.616931059704</v>
      </c>
      <c r="Q22">
        <v>1408.0480905774552</v>
      </c>
      <c r="R22">
        <v>1595.022227322032</v>
      </c>
      <c r="S22">
        <v>1628.121532013904</v>
      </c>
      <c r="T22">
        <v>1569.6549929740577</v>
      </c>
      <c r="U22">
        <v>1671.8947519998214</v>
      </c>
      <c r="V22">
        <v>1550.910880111245</v>
      </c>
      <c r="W22">
        <v>1467.0034036483021</v>
      </c>
      <c r="X22">
        <v>1499.4351545354873</v>
      </c>
      <c r="Y22">
        <v>1440.0576338217179</v>
      </c>
      <c r="Z22">
        <v>1410.9240221581581</v>
      </c>
      <c r="AA22">
        <v>1440.9073041347197</v>
      </c>
      <c r="AB22">
        <v>1437.7103634779146</v>
      </c>
      <c r="AC22">
        <v>1377.22262242959</v>
      </c>
      <c r="AD22">
        <v>1360.371575132011</v>
      </c>
      <c r="AE22">
        <v>1328.4376892395626</v>
      </c>
      <c r="AF22">
        <v>1499.6363508788245</v>
      </c>
      <c r="AG22">
        <v>1663.8640922640459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98AB-E316-4B25-A1CB-635C328EC777}">
  <dimension ref="A1:N48"/>
  <sheetViews>
    <sheetView workbookViewId="0">
      <selection activeCell="C2" sqref="C2"/>
    </sheetView>
  </sheetViews>
  <sheetFormatPr defaultRowHeight="12.75"/>
  <cols>
    <col min="1" max="1" width="33.7109375" customWidth="1"/>
    <col min="2" max="2" width="13.140625" customWidth="1"/>
    <col min="3" max="3" width="12.5703125" customWidth="1"/>
    <col min="4" max="4" width="11.140625" customWidth="1"/>
    <col min="5" max="6" width="12.7109375" customWidth="1"/>
    <col min="7" max="7" width="10.28515625" customWidth="1"/>
    <col min="8" max="14" width="12.7109375" customWidth="1"/>
  </cols>
  <sheetData>
    <row r="1" spans="1:14" s="63" customFormat="1" ht="15" customHeight="1">
      <c r="A1" s="178" t="s">
        <v>100</v>
      </c>
      <c r="B1" s="178"/>
      <c r="C1" s="178"/>
      <c r="D1" s="178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23.45" customHeight="1">
      <c r="A2" s="86"/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77" t="s">
        <v>83</v>
      </c>
      <c r="B3" s="78">
        <v>2010</v>
      </c>
      <c r="C3" s="78">
        <v>2011</v>
      </c>
      <c r="D3" s="78">
        <v>2012</v>
      </c>
      <c r="E3" s="78">
        <v>2013</v>
      </c>
      <c r="F3" s="78">
        <v>2014</v>
      </c>
      <c r="G3" s="78">
        <v>2015</v>
      </c>
      <c r="H3" s="78">
        <v>2016</v>
      </c>
      <c r="I3" s="78">
        <v>2017</v>
      </c>
      <c r="J3" s="78">
        <v>2018</v>
      </c>
      <c r="K3" s="78">
        <v>2019</v>
      </c>
      <c r="L3" s="78">
        <v>2020</v>
      </c>
      <c r="M3" s="78">
        <v>2021</v>
      </c>
      <c r="N3" s="78">
        <v>2022</v>
      </c>
    </row>
    <row r="4" spans="1:14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7"/>
      <c r="M4" s="77"/>
      <c r="N4" s="113"/>
    </row>
    <row r="5" spans="1:14">
      <c r="A5" s="76" t="s">
        <v>84</v>
      </c>
      <c r="B5" s="79" t="s">
        <v>55</v>
      </c>
      <c r="C5" s="79" t="s">
        <v>55</v>
      </c>
      <c r="D5" s="79" t="s">
        <v>55</v>
      </c>
      <c r="E5" s="79" t="s">
        <v>55</v>
      </c>
      <c r="F5" s="79" t="s">
        <v>55</v>
      </c>
      <c r="G5" s="79" t="s">
        <v>55</v>
      </c>
      <c r="H5" s="79" t="s">
        <v>55</v>
      </c>
      <c r="I5" s="79" t="s">
        <v>55</v>
      </c>
      <c r="J5" s="79" t="s">
        <v>55</v>
      </c>
      <c r="K5" s="79" t="s">
        <v>55</v>
      </c>
      <c r="L5" s="79" t="s">
        <v>55</v>
      </c>
      <c r="M5" s="79" t="s">
        <v>55</v>
      </c>
      <c r="N5" s="79" t="s">
        <v>55</v>
      </c>
    </row>
    <row r="6" spans="1:14">
      <c r="A6" s="75" t="s">
        <v>94</v>
      </c>
      <c r="B6" s="80">
        <v>473.49294765992403</v>
      </c>
      <c r="C6" s="80">
        <v>445.72024368933683</v>
      </c>
      <c r="D6" s="80">
        <v>410.21479338054894</v>
      </c>
      <c r="E6" s="80">
        <v>482.36572090336227</v>
      </c>
      <c r="F6" s="80">
        <v>456.91003642507746</v>
      </c>
      <c r="G6" s="80">
        <v>463.12755823978125</v>
      </c>
      <c r="H6" s="80">
        <v>469.12047441473163</v>
      </c>
      <c r="I6" s="80">
        <v>429.90359797752302</v>
      </c>
      <c r="J6" s="80">
        <v>382.89330158550894</v>
      </c>
      <c r="K6" s="80">
        <v>364.18029661884793</v>
      </c>
      <c r="L6" s="116">
        <v>368</v>
      </c>
      <c r="M6" s="116">
        <v>401.65</v>
      </c>
      <c r="N6" s="116">
        <v>422</v>
      </c>
    </row>
    <row r="7" spans="1:14">
      <c r="A7" s="76" t="s">
        <v>95</v>
      </c>
      <c r="B7" s="81">
        <v>0.23897254738225032</v>
      </c>
      <c r="C7" s="81">
        <v>0.23715722660393371</v>
      </c>
      <c r="D7" s="81">
        <v>0.21078237595358396</v>
      </c>
      <c r="E7" s="81">
        <v>0.15174358657312476</v>
      </c>
      <c r="F7" s="81">
        <v>0.1244822513561467</v>
      </c>
      <c r="G7" s="81">
        <v>0.12014527664608027</v>
      </c>
      <c r="H7" s="81">
        <v>0.19249971381382797</v>
      </c>
      <c r="I7" s="81">
        <v>0.20884542990544586</v>
      </c>
      <c r="J7" s="81">
        <v>0.21096500575783766</v>
      </c>
      <c r="K7" s="81">
        <v>0.27301610331704534</v>
      </c>
      <c r="L7" s="119">
        <v>0.32</v>
      </c>
      <c r="M7" s="119">
        <v>0.3</v>
      </c>
      <c r="N7" s="119">
        <v>0.3</v>
      </c>
    </row>
    <row r="8" spans="1:14">
      <c r="A8" s="75" t="s">
        <v>96</v>
      </c>
      <c r="B8" s="82">
        <v>5.508121895266619E-3</v>
      </c>
      <c r="C8" s="82">
        <v>5.1502221697785856E-3</v>
      </c>
      <c r="D8" s="82">
        <v>4.9561229955528713E-3</v>
      </c>
      <c r="E8" s="82">
        <v>4.8889765843156572E-3</v>
      </c>
      <c r="F8" s="82">
        <v>4.5764842330079832E-3</v>
      </c>
      <c r="G8" s="82">
        <v>4.8072072970606677E-3</v>
      </c>
      <c r="H8" s="82">
        <v>5.0265579597400557E-3</v>
      </c>
      <c r="I8" s="82">
        <v>4.824068277583823E-3</v>
      </c>
      <c r="J8" s="82">
        <v>4.6018378600181514E-3</v>
      </c>
      <c r="K8" s="82">
        <v>4.2588623383816695E-3</v>
      </c>
      <c r="L8" s="120">
        <v>4.3899999999999998E-3</v>
      </c>
      <c r="M8" s="120">
        <v>5.0019431356921338E-3</v>
      </c>
      <c r="N8" s="120">
        <v>5.0019431356921338E-3</v>
      </c>
    </row>
    <row r="9" spans="1:14" s="133" customFormat="1">
      <c r="A9" s="180" t="s">
        <v>97</v>
      </c>
      <c r="B9" s="181">
        <v>480.21888894248394</v>
      </c>
      <c r="C9" s="181">
        <v>452.29711432065073</v>
      </c>
      <c r="D9" s="181">
        <v>416.17762140419558</v>
      </c>
      <c r="E9" s="181">
        <v>487.61622558981651</v>
      </c>
      <c r="F9" s="181">
        <v>461.3858850104175</v>
      </c>
      <c r="G9" s="181">
        <v>467.56373793045731</v>
      </c>
      <c r="H9" s="181">
        <v>475.43088153207987</v>
      </c>
      <c r="I9" s="181">
        <v>436.56230607187911</v>
      </c>
      <c r="J9" s="181">
        <v>389.53877441174029</v>
      </c>
      <c r="K9" s="181">
        <v>371.85321280711202</v>
      </c>
      <c r="L9" s="182">
        <v>378.48</v>
      </c>
      <c r="M9" s="182">
        <v>411.51</v>
      </c>
      <c r="N9" s="182">
        <v>432</v>
      </c>
    </row>
    <row r="10" spans="1:14">
      <c r="A10" s="75" t="s">
        <v>98</v>
      </c>
      <c r="B10" s="83">
        <v>6.9756692637225073E-2</v>
      </c>
      <c r="C10" s="83">
        <v>6.7142163303918895E-2</v>
      </c>
      <c r="D10" s="83">
        <v>7.6366272128006452E-2</v>
      </c>
      <c r="E10" s="83">
        <v>6.213518160821855E-2</v>
      </c>
      <c r="F10" s="83">
        <v>4.456332366401182E-2</v>
      </c>
      <c r="G10" s="83">
        <v>6.3557886329634508E-2</v>
      </c>
      <c r="H10" s="83">
        <v>5.3911729715368839E-2</v>
      </c>
      <c r="I10" s="83">
        <v>5.2148896432409095E-2</v>
      </c>
      <c r="J10" s="83">
        <v>5.620096727244691E-2</v>
      </c>
      <c r="K10" s="83">
        <v>6.6907945381244699E-2</v>
      </c>
      <c r="L10" s="118">
        <v>0.06</v>
      </c>
      <c r="M10" s="118">
        <v>5.568876676470267E-2</v>
      </c>
      <c r="N10" s="118">
        <v>5.568876676470267E-2</v>
      </c>
    </row>
    <row r="11" spans="1:14">
      <c r="A11" s="76" t="s">
        <v>99</v>
      </c>
      <c r="B11" s="81">
        <v>0.34166813030467985</v>
      </c>
      <c r="C11" s="81">
        <v>0.32242461477879181</v>
      </c>
      <c r="D11" s="81">
        <v>0.29793231319603319</v>
      </c>
      <c r="E11" s="81">
        <v>0.24953746979320762</v>
      </c>
      <c r="F11" s="81">
        <v>0.18297460654030956</v>
      </c>
      <c r="G11" s="81">
        <v>0.19120271345505471</v>
      </c>
      <c r="H11" s="81">
        <v>0.21243256965885804</v>
      </c>
      <c r="I11" s="81">
        <v>0.22483723123840649</v>
      </c>
      <c r="J11" s="81">
        <v>0.26005200651349014</v>
      </c>
      <c r="K11" s="81">
        <v>0.28788404641397675</v>
      </c>
      <c r="L11" s="119">
        <v>0.35</v>
      </c>
      <c r="M11" s="119">
        <v>0.31</v>
      </c>
      <c r="N11" s="119">
        <v>0.33</v>
      </c>
    </row>
    <row r="12" spans="1:14">
      <c r="A12" s="75" t="s">
        <v>7</v>
      </c>
      <c r="B12" s="83">
        <v>0.1529423744963834</v>
      </c>
      <c r="C12" s="83">
        <v>0.15373907190655231</v>
      </c>
      <c r="D12" s="83">
        <v>0.15012446030595758</v>
      </c>
      <c r="E12" s="83">
        <v>0.10290747292421755</v>
      </c>
      <c r="F12" s="83">
        <v>7.7829911180916228E-2</v>
      </c>
      <c r="G12" s="83">
        <v>8.3409893137868327E-2</v>
      </c>
      <c r="H12" s="83">
        <v>9.5809082175276811E-2</v>
      </c>
      <c r="I12" s="83">
        <v>0.10577829168254452</v>
      </c>
      <c r="J12" s="83">
        <v>8.5983653922864556E-2</v>
      </c>
      <c r="K12" s="83">
        <v>9.7286340517389408E-2</v>
      </c>
      <c r="L12" s="118">
        <v>0.1</v>
      </c>
      <c r="M12" s="118">
        <v>0.12</v>
      </c>
      <c r="N12" s="118">
        <v>0.11</v>
      </c>
    </row>
    <row r="13" spans="1:14">
      <c r="A13" s="76" t="s">
        <v>8</v>
      </c>
      <c r="B13" s="81">
        <v>4.9293240186547925E-2</v>
      </c>
      <c r="C13" s="81">
        <v>4.805194743942888E-2</v>
      </c>
      <c r="D13" s="81">
        <v>4.2293802880943997E-2</v>
      </c>
      <c r="E13" s="81">
        <v>3.128659334173399E-2</v>
      </c>
      <c r="F13" s="81">
        <v>2.6230426495174743E-2</v>
      </c>
      <c r="G13" s="81">
        <v>2.4981015428709164E-2</v>
      </c>
      <c r="H13" s="81">
        <v>3.8609386833855487E-2</v>
      </c>
      <c r="I13" s="81">
        <v>4.0466266324556854E-2</v>
      </c>
      <c r="J13" s="81">
        <v>4.0337936653350559E-2</v>
      </c>
      <c r="K13" s="81">
        <v>5.130692265874761E-2</v>
      </c>
      <c r="L13" s="119">
        <v>0.06</v>
      </c>
      <c r="M13" s="119">
        <v>0.06</v>
      </c>
      <c r="N13" s="119">
        <v>0.06</v>
      </c>
    </row>
    <row r="14" spans="1:14">
      <c r="A14" s="75" t="s">
        <v>9</v>
      </c>
      <c r="B14" s="83">
        <v>1.1302520744415179E-2</v>
      </c>
      <c r="C14" s="83">
        <v>1.1792696476674245E-2</v>
      </c>
      <c r="D14" s="83">
        <v>1.1495061583192105E-2</v>
      </c>
      <c r="E14" s="83">
        <v>1.776675272756903E-2</v>
      </c>
      <c r="F14" s="83">
        <v>1.217468612241529E-2</v>
      </c>
      <c r="G14" s="83">
        <v>8.649984221818792E-3</v>
      </c>
      <c r="H14" s="83">
        <v>9.6647971557582424E-3</v>
      </c>
      <c r="I14" s="83">
        <v>9.0605524400843677E-3</v>
      </c>
      <c r="J14" s="83">
        <v>1.1254184712241048E-2</v>
      </c>
      <c r="K14" s="83">
        <v>1.1540425904943832E-2</v>
      </c>
      <c r="L14" s="118">
        <v>0.01</v>
      </c>
      <c r="M14" s="118">
        <v>0.01</v>
      </c>
      <c r="N14" s="118">
        <v>0.01</v>
      </c>
    </row>
    <row r="15" spans="1:14">
      <c r="A15" s="76" t="s">
        <v>54</v>
      </c>
      <c r="B15" s="79" t="s">
        <v>55</v>
      </c>
      <c r="C15" s="79" t="s">
        <v>55</v>
      </c>
      <c r="D15" s="79" t="s">
        <v>55</v>
      </c>
      <c r="E15" s="79" t="s">
        <v>55</v>
      </c>
      <c r="F15" s="79" t="s">
        <v>55</v>
      </c>
      <c r="G15" s="79" t="s">
        <v>55</v>
      </c>
      <c r="H15" s="79" t="s">
        <v>55</v>
      </c>
      <c r="I15" s="79" t="s">
        <v>55</v>
      </c>
      <c r="J15" s="79" t="s">
        <v>55</v>
      </c>
      <c r="K15" s="79" t="s">
        <v>55</v>
      </c>
      <c r="L15" s="79" t="s">
        <v>55</v>
      </c>
      <c r="M15" s="79" t="s">
        <v>55</v>
      </c>
      <c r="N15" s="79" t="s">
        <v>55</v>
      </c>
    </row>
    <row r="16" spans="1:14">
      <c r="A16" s="75" t="s">
        <v>11</v>
      </c>
      <c r="B16" s="84">
        <v>14.524636882328968</v>
      </c>
      <c r="C16" s="84">
        <v>15.627530228089217</v>
      </c>
      <c r="D16" s="84">
        <v>12.939776442352379</v>
      </c>
      <c r="E16" s="84">
        <v>16.416495526054497</v>
      </c>
      <c r="F16" s="84">
        <v>16.99822048760047</v>
      </c>
      <c r="G16" s="84">
        <v>17.275237231108491</v>
      </c>
      <c r="H16" s="84">
        <v>16.295081153967189</v>
      </c>
      <c r="I16" s="84">
        <v>14.584833055407151</v>
      </c>
      <c r="J16" s="84">
        <v>12.845103671922811</v>
      </c>
      <c r="K16" s="84">
        <v>11.526317986294277</v>
      </c>
      <c r="L16" s="116">
        <v>9.9</v>
      </c>
      <c r="M16" s="116">
        <v>13.1</v>
      </c>
      <c r="N16" s="116">
        <v>14.6</v>
      </c>
    </row>
    <row r="17" spans="1:14">
      <c r="A17" s="76" t="s">
        <v>12</v>
      </c>
      <c r="B17" s="85">
        <v>2.0177893753507568</v>
      </c>
      <c r="C17" s="85">
        <v>1.5859855745726481</v>
      </c>
      <c r="D17" s="85">
        <v>1.7344545777287779</v>
      </c>
      <c r="E17" s="85">
        <v>5.1769546414301395</v>
      </c>
      <c r="F17" s="85">
        <v>2.7694966388547915</v>
      </c>
      <c r="G17" s="85">
        <v>2.8429317135741883</v>
      </c>
      <c r="H17" s="85">
        <v>2.5798493661372897</v>
      </c>
      <c r="I17" s="85">
        <v>2.3400737697562519</v>
      </c>
      <c r="J17" s="85">
        <v>2.2108317193836453</v>
      </c>
      <c r="K17" s="85">
        <v>1.9838492598158259</v>
      </c>
      <c r="L17" s="117">
        <v>1.7</v>
      </c>
      <c r="M17" s="117">
        <v>2</v>
      </c>
      <c r="N17" s="117">
        <v>2.5</v>
      </c>
    </row>
    <row r="18" spans="1:14">
      <c r="A18" s="75" t="s">
        <v>13</v>
      </c>
      <c r="B18" s="84">
        <v>5.7598081318475565</v>
      </c>
      <c r="C18" s="84">
        <v>6.101426889899968</v>
      </c>
      <c r="D18" s="84">
        <v>5.6675790164618576</v>
      </c>
      <c r="E18" s="84">
        <v>7.3807938556634269</v>
      </c>
      <c r="F18" s="84">
        <v>6.7282784695511202</v>
      </c>
      <c r="G18" s="84">
        <v>6.8926626245092208</v>
      </c>
      <c r="H18" s="84">
        <v>6.4899949223070106</v>
      </c>
      <c r="I18" s="84">
        <v>5.7251002616176656</v>
      </c>
      <c r="J18" s="84">
        <v>4.6701677793181666</v>
      </c>
      <c r="K18" s="84">
        <v>4.190689327905524</v>
      </c>
      <c r="L18" s="116">
        <v>3.6</v>
      </c>
      <c r="M18" s="116">
        <v>4.8</v>
      </c>
      <c r="N18" s="116">
        <v>5.3</v>
      </c>
    </row>
    <row r="19" spans="1:14">
      <c r="A19" s="76" t="s">
        <v>14</v>
      </c>
      <c r="B19" s="85">
        <v>7.1557434904881569</v>
      </c>
      <c r="C19" s="85">
        <v>7.3869169375433854</v>
      </c>
      <c r="D19" s="85">
        <v>6.2803803688811861</v>
      </c>
      <c r="E19" s="85">
        <v>5.8580216810076298</v>
      </c>
      <c r="F19" s="85">
        <v>5.2880878805814406</v>
      </c>
      <c r="G19" s="85">
        <v>4.4677246613075594</v>
      </c>
      <c r="H19" s="85">
        <v>3.7643738040834358</v>
      </c>
      <c r="I19" s="85">
        <v>3.9236436580000009</v>
      </c>
      <c r="J19" s="85">
        <v>8.2356016529894589</v>
      </c>
      <c r="K19" s="85">
        <v>4.2610803769823784</v>
      </c>
      <c r="L19" s="117">
        <v>3.3</v>
      </c>
      <c r="M19" s="117">
        <v>3.4</v>
      </c>
      <c r="N19" s="117">
        <v>3.7</v>
      </c>
    </row>
    <row r="20" spans="1:14">
      <c r="A20" s="75" t="s">
        <v>15</v>
      </c>
      <c r="B20" s="84">
        <v>1.1541103972767437</v>
      </c>
      <c r="C20" s="84">
        <v>1.2538316710447126</v>
      </c>
      <c r="D20" s="84">
        <v>1.0323626838583189</v>
      </c>
      <c r="E20" s="84">
        <v>0.94919341974214932</v>
      </c>
      <c r="F20" s="84">
        <v>0.84580135141042423</v>
      </c>
      <c r="G20" s="84">
        <v>0.73535692431179411</v>
      </c>
      <c r="H20" s="84">
        <v>0.60695880804363511</v>
      </c>
      <c r="I20" s="84">
        <v>0.61442465053223894</v>
      </c>
      <c r="J20" s="84">
        <v>1.2474851783934917</v>
      </c>
      <c r="K20" s="84">
        <v>0.64544581418642721</v>
      </c>
      <c r="L20" s="116">
        <v>0.5</v>
      </c>
      <c r="M20" s="116">
        <v>0.47677116368451233</v>
      </c>
      <c r="N20" s="116">
        <v>0.6</v>
      </c>
    </row>
    <row r="21" spans="1:14">
      <c r="A21" s="76" t="s">
        <v>16</v>
      </c>
      <c r="B21" s="85">
        <v>1.0717484114646902</v>
      </c>
      <c r="C21" s="85">
        <v>1.1821444905982994</v>
      </c>
      <c r="D21" s="85">
        <v>0.95392438436973703</v>
      </c>
      <c r="E21" s="85">
        <v>0.26883458116021064</v>
      </c>
      <c r="F21" s="85">
        <v>4.6551611547112376E-2</v>
      </c>
      <c r="G21" s="81">
        <v>7.9113460098038504E-2</v>
      </c>
      <c r="H21" s="81">
        <v>0.11912499354868022</v>
      </c>
      <c r="I21" s="81">
        <v>0.24406342177661372</v>
      </c>
      <c r="J21" s="81">
        <v>5.6023810735294374E-2</v>
      </c>
      <c r="K21" s="81">
        <v>2.8750000108280042E-2</v>
      </c>
      <c r="L21" s="117">
        <v>0.02</v>
      </c>
      <c r="M21" s="117">
        <v>0.1</v>
      </c>
      <c r="N21" s="117">
        <v>0.04</v>
      </c>
    </row>
    <row r="22" spans="1:14">
      <c r="A22" s="75" t="s">
        <v>85</v>
      </c>
      <c r="B22" s="84">
        <v>5.6492585806705319E-2</v>
      </c>
      <c r="C22" s="84">
        <v>0.28661499774704829</v>
      </c>
      <c r="D22" s="84">
        <v>0.510805521236952</v>
      </c>
      <c r="E22" s="84">
        <v>0.26525745845178439</v>
      </c>
      <c r="F22" s="84">
        <v>0.50073023422116902</v>
      </c>
      <c r="G22" s="84">
        <v>0.52514179535866301</v>
      </c>
      <c r="H22" s="84">
        <v>0.38088629840485644</v>
      </c>
      <c r="I22" s="84">
        <v>0.54190944549307618</v>
      </c>
      <c r="J22" s="84">
        <v>0.50960291839340477</v>
      </c>
      <c r="K22" s="84">
        <v>0.83357423934227748</v>
      </c>
      <c r="L22" s="116">
        <v>0.7</v>
      </c>
      <c r="M22" s="116">
        <v>0.4</v>
      </c>
      <c r="N22" s="116">
        <v>0.3</v>
      </c>
    </row>
    <row r="25" spans="1:1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0"/>
      <c r="M25" s="70"/>
      <c r="N25" s="70"/>
    </row>
    <row r="26" spans="1:14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8"/>
      <c r="M26" s="98"/>
      <c r="N26" s="98"/>
    </row>
    <row r="27" spans="1:14">
      <c r="A27" s="89" t="s">
        <v>41</v>
      </c>
      <c r="B27" s="100" t="s">
        <v>86</v>
      </c>
      <c r="C27" s="100" t="s">
        <v>86</v>
      </c>
      <c r="D27" s="100" t="s">
        <v>86</v>
      </c>
      <c r="E27" s="100" t="s">
        <v>86</v>
      </c>
      <c r="F27" s="100" t="s">
        <v>86</v>
      </c>
      <c r="G27" s="100" t="s">
        <v>86</v>
      </c>
      <c r="H27" s="100" t="s">
        <v>86</v>
      </c>
      <c r="I27" s="100" t="s">
        <v>86</v>
      </c>
      <c r="J27" s="100" t="s">
        <v>86</v>
      </c>
      <c r="K27" s="100" t="s">
        <v>86</v>
      </c>
      <c r="L27" s="100" t="s">
        <v>86</v>
      </c>
      <c r="M27" s="100" t="s">
        <v>86</v>
      </c>
      <c r="N27" s="100" t="s">
        <v>86</v>
      </c>
    </row>
    <row r="28" spans="1:14">
      <c r="A28" s="89" t="s">
        <v>43</v>
      </c>
      <c r="B28" s="101">
        <v>15997.423793709831</v>
      </c>
      <c r="C28" s="102">
        <v>14255.505473905485</v>
      </c>
      <c r="D28" s="101">
        <v>12763.605700790571</v>
      </c>
      <c r="E28" s="101">
        <v>17384.961963469526</v>
      </c>
      <c r="F28" s="101">
        <v>15907.859193072978</v>
      </c>
      <c r="G28" s="101">
        <v>16290.885408610029</v>
      </c>
      <c r="H28" s="101">
        <v>14997.434630790014</v>
      </c>
      <c r="I28" s="101">
        <v>12385.766287702763</v>
      </c>
      <c r="J28" s="101">
        <v>10205.13991574839</v>
      </c>
      <c r="K28" s="101">
        <v>9247.2791193575758</v>
      </c>
      <c r="L28" s="101">
        <v>7757</v>
      </c>
      <c r="M28" s="114">
        <v>8436.9130819286675</v>
      </c>
      <c r="N28" s="89"/>
    </row>
    <row r="29" spans="1:14">
      <c r="A29" s="89" t="s">
        <v>21</v>
      </c>
      <c r="B29" s="101">
        <v>8026.9860899103387</v>
      </c>
      <c r="C29" s="102">
        <v>7039.6054787842004</v>
      </c>
      <c r="D29" s="101">
        <v>6750.4294194906688</v>
      </c>
      <c r="E29" s="101">
        <v>5025.054594765139</v>
      </c>
      <c r="F29" s="101">
        <v>4136.7061304552262</v>
      </c>
      <c r="G29" s="101">
        <v>4494.5267658780149</v>
      </c>
      <c r="H29" s="101">
        <v>8053.3244214352808</v>
      </c>
      <c r="I29" s="101">
        <v>7041.9388585855486</v>
      </c>
      <c r="J29" s="101">
        <v>6292.9981385728006</v>
      </c>
      <c r="K29" s="101">
        <v>6280.2160940942304</v>
      </c>
      <c r="L29" s="101">
        <v>8862</v>
      </c>
      <c r="M29" s="114">
        <v>8546.3838282921315</v>
      </c>
      <c r="N29" s="89"/>
    </row>
    <row r="30" spans="1:14">
      <c r="A30" s="89" t="s">
        <v>44</v>
      </c>
      <c r="B30" s="101">
        <v>4344.4032605116481</v>
      </c>
      <c r="C30" s="102">
        <v>4331.9031793211034</v>
      </c>
      <c r="D30" s="101">
        <v>3524.7107136924283</v>
      </c>
      <c r="E30" s="101">
        <v>3293.5133642733658</v>
      </c>
      <c r="F30" s="101">
        <v>2619.0234472854218</v>
      </c>
      <c r="G30" s="101">
        <v>2832.7486641006062</v>
      </c>
      <c r="H30" s="101">
        <v>2400.6193842507669</v>
      </c>
      <c r="I30" s="101">
        <v>2055.5231517339507</v>
      </c>
      <c r="J30" s="101">
        <v>3519.6105899807239</v>
      </c>
      <c r="K30" s="101">
        <v>2088.0491930997268</v>
      </c>
      <c r="L30" s="101">
        <v>2386</v>
      </c>
      <c r="M30" s="114">
        <v>2417.9854227666369</v>
      </c>
      <c r="N30" s="89"/>
    </row>
    <row r="31" spans="1:14">
      <c r="A31" s="89" t="s">
        <v>45</v>
      </c>
      <c r="B31" s="101">
        <v>4685.8324913097995</v>
      </c>
      <c r="C31" s="102">
        <v>4361.1156402356191</v>
      </c>
      <c r="D31" s="101">
        <v>4065.6467323197917</v>
      </c>
      <c r="E31" s="101">
        <v>2163.626493693243</v>
      </c>
      <c r="F31" s="101">
        <v>1185.0863796042593</v>
      </c>
      <c r="G31" s="101">
        <v>1254.9916970801132</v>
      </c>
      <c r="H31" s="101">
        <v>1284.3416684196377</v>
      </c>
      <c r="I31" s="101">
        <v>1707.6334487751947</v>
      </c>
      <c r="J31" s="101">
        <v>1882.3424300260735</v>
      </c>
      <c r="K31" s="101">
        <v>1448.9530965211243</v>
      </c>
      <c r="L31" s="101">
        <v>1139</v>
      </c>
      <c r="M31" s="114">
        <v>3718.3567369078037</v>
      </c>
      <c r="N31" s="89"/>
    </row>
    <row r="32" spans="1:14">
      <c r="A32" s="89" t="s">
        <v>20</v>
      </c>
      <c r="B32" s="101">
        <v>573.32003469238362</v>
      </c>
      <c r="C32" s="102">
        <v>399.52770415559587</v>
      </c>
      <c r="D32" s="101">
        <v>473.6774003535815</v>
      </c>
      <c r="E32" s="101">
        <v>302.93220670660975</v>
      </c>
      <c r="F32" s="101">
        <v>192.56701184060518</v>
      </c>
      <c r="G32" s="101">
        <v>321.92637062623726</v>
      </c>
      <c r="H32" s="101">
        <v>300.68293503409944</v>
      </c>
      <c r="I32" s="101">
        <v>273.61796901439482</v>
      </c>
      <c r="J32" s="101">
        <v>372.00974390322472</v>
      </c>
      <c r="K32" s="101">
        <v>1152.3858972121614</v>
      </c>
      <c r="L32" s="101">
        <v>1129</v>
      </c>
      <c r="M32" s="114">
        <v>1020.0714574077904</v>
      </c>
      <c r="N32" s="89"/>
    </row>
    <row r="33" spans="1:14" ht="13.5" thickBot="1">
      <c r="A33" s="90" t="s">
        <v>87</v>
      </c>
      <c r="B33" s="103">
        <v>351.4048350069915</v>
      </c>
      <c r="C33" s="104">
        <v>2238.2613184319957</v>
      </c>
      <c r="D33" s="101">
        <v>4528.8263728909515</v>
      </c>
      <c r="E33" s="103">
        <v>3987.0890976364853</v>
      </c>
      <c r="F33" s="103">
        <v>7346.3634989505108</v>
      </c>
      <c r="G33" s="103">
        <v>6083.6099304399941</v>
      </c>
      <c r="H33" s="103">
        <v>4440.4012916561996</v>
      </c>
      <c r="I33" s="103">
        <v>5892.0711946141528</v>
      </c>
      <c r="J33" s="103">
        <v>6083.708940538716</v>
      </c>
      <c r="K33" s="103">
        <v>9029.1687767560834</v>
      </c>
      <c r="L33" s="103">
        <v>6945</v>
      </c>
      <c r="M33" s="115">
        <v>6313.2493251783144</v>
      </c>
      <c r="N33" s="90"/>
    </row>
    <row r="34" spans="1:14" s="88" customFormat="1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1"/>
    </row>
    <row r="35" spans="1:14">
      <c r="A35" s="89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89"/>
      <c r="M35" s="89"/>
      <c r="N35" s="89"/>
    </row>
    <row r="36" spans="1:1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>
      <c r="A37" s="105" t="s">
        <v>104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5"/>
      <c r="M37" s="105"/>
      <c r="N37" s="105"/>
    </row>
    <row r="38" spans="1:14">
      <c r="A38" s="107"/>
      <c r="B38" s="108" t="s">
        <v>88</v>
      </c>
      <c r="C38" s="108" t="s">
        <v>88</v>
      </c>
      <c r="D38" s="108" t="s">
        <v>88</v>
      </c>
      <c r="E38" s="108" t="s">
        <v>88</v>
      </c>
      <c r="F38" s="108" t="s">
        <v>88</v>
      </c>
      <c r="G38" s="108" t="s">
        <v>88</v>
      </c>
      <c r="H38" s="108" t="s">
        <v>88</v>
      </c>
      <c r="I38" s="108" t="s">
        <v>88</v>
      </c>
      <c r="J38" s="108" t="s">
        <v>88</v>
      </c>
      <c r="K38" s="108" t="s">
        <v>88</v>
      </c>
      <c r="L38" s="108" t="s">
        <v>88</v>
      </c>
      <c r="M38" s="108" t="s">
        <v>88</v>
      </c>
      <c r="N38" s="108" t="s">
        <v>88</v>
      </c>
    </row>
    <row r="39" spans="1:14">
      <c r="A39" s="65" t="s">
        <v>89</v>
      </c>
      <c r="B39" s="74">
        <v>35.483328505140989</v>
      </c>
      <c r="C39" s="73">
        <v>34.528279794833999</v>
      </c>
      <c r="D39" s="95">
        <v>34.135211339537996</v>
      </c>
      <c r="E39" s="94">
        <v>34.037339470544367</v>
      </c>
      <c r="F39" s="94">
        <v>33.470589661208997</v>
      </c>
      <c r="G39" s="94">
        <v>33.615856183734998</v>
      </c>
      <c r="H39" s="94">
        <v>33.987020331585995</v>
      </c>
      <c r="I39" s="94">
        <v>34.015448583426</v>
      </c>
      <c r="J39" s="94">
        <v>34.164166868436062</v>
      </c>
      <c r="K39" s="94">
        <v>34.295877778877909</v>
      </c>
      <c r="L39" s="100">
        <v>34.03</v>
      </c>
      <c r="M39" s="121">
        <v>36.268763825072035</v>
      </c>
      <c r="N39" s="65"/>
    </row>
    <row r="40" spans="1:14">
      <c r="A40" s="65" t="s">
        <v>90</v>
      </c>
      <c r="B40" s="95">
        <v>1.5039579999999999</v>
      </c>
      <c r="C40" s="96">
        <v>1.902361</v>
      </c>
      <c r="D40" s="95">
        <v>2.0283150000000001</v>
      </c>
      <c r="E40" s="94">
        <v>1.8801617500000001</v>
      </c>
      <c r="F40" s="94">
        <v>2.0829840000000002</v>
      </c>
      <c r="G40" s="94">
        <v>2.3371673470000003</v>
      </c>
      <c r="H40" s="94">
        <v>2.5102159999999998</v>
      </c>
      <c r="I40" s="94">
        <v>4.6588976730000002</v>
      </c>
      <c r="J40" s="94">
        <v>4.6588979999999998</v>
      </c>
      <c r="K40" s="94">
        <v>5.049825601837</v>
      </c>
      <c r="L40" s="100">
        <v>5.82</v>
      </c>
      <c r="M40" s="121">
        <v>5.8178320000000001</v>
      </c>
      <c r="N40" s="65"/>
    </row>
    <row r="41" spans="1:14">
      <c r="A41" s="65" t="s">
        <v>91</v>
      </c>
      <c r="B41" s="95">
        <v>33.979370505140992</v>
      </c>
      <c r="C41" s="97">
        <v>32.625918794834</v>
      </c>
      <c r="D41" s="95">
        <v>32.106896339537997</v>
      </c>
      <c r="E41" s="94">
        <v>32.157177720544368</v>
      </c>
      <c r="F41" s="94">
        <v>31.387605661208998</v>
      </c>
      <c r="G41" s="94">
        <v>31.278688836734997</v>
      </c>
      <c r="H41" s="94">
        <v>31.476804331585996</v>
      </c>
      <c r="I41" s="94">
        <v>29.356550910426002</v>
      </c>
      <c r="J41" s="94">
        <v>29.505268868436062</v>
      </c>
      <c r="K41" s="94">
        <v>29.246052177040905</v>
      </c>
      <c r="L41" s="100">
        <v>28.22</v>
      </c>
      <c r="M41" s="121">
        <v>30.452959852481346</v>
      </c>
      <c r="N41" s="65"/>
    </row>
    <row r="42" spans="1:14">
      <c r="A42" s="65" t="s">
        <v>92</v>
      </c>
      <c r="B42" s="95">
        <v>32.983889386141016</v>
      </c>
      <c r="C42" s="95">
        <v>27.13998419083401</v>
      </c>
      <c r="D42" s="95">
        <v>20.297701103837994</v>
      </c>
      <c r="E42" s="95">
        <v>21.284286807982369</v>
      </c>
      <c r="F42" s="95">
        <v>13.841956033908998</v>
      </c>
      <c r="G42" s="95">
        <v>13.896946178335009</v>
      </c>
      <c r="H42" s="95">
        <v>13.499471166986</v>
      </c>
      <c r="I42" s="95">
        <v>10.063586946397997</v>
      </c>
      <c r="J42" s="95">
        <v>13.045017405939536</v>
      </c>
      <c r="K42" s="95">
        <v>7.6606618429359923</v>
      </c>
      <c r="L42" s="100">
        <v>5.91</v>
      </c>
      <c r="M42" s="121">
        <v>10.170657731983972</v>
      </c>
      <c r="N42" s="65"/>
    </row>
    <row r="43" spans="1:14">
      <c r="A43" s="65" t="s">
        <v>93</v>
      </c>
      <c r="B43" s="95">
        <v>-0.99548111899997593</v>
      </c>
      <c r="C43" s="95">
        <v>-5.4859346039999899</v>
      </c>
      <c r="D43" s="95">
        <v>-11.809195235700003</v>
      </c>
      <c r="E43" s="95">
        <v>-10.872890912561999</v>
      </c>
      <c r="F43" s="95">
        <v>-17.545649627300001</v>
      </c>
      <c r="G43" s="95">
        <v>-17.381742658399986</v>
      </c>
      <c r="H43" s="95">
        <v>-17.977333164599997</v>
      </c>
      <c r="I43" s="95">
        <v>-19.292963964028004</v>
      </c>
      <c r="J43" s="95">
        <v>-16.460251462496526</v>
      </c>
      <c r="K43" s="95">
        <v>-21.585390334104911</v>
      </c>
      <c r="L43" s="100">
        <v>-22.31</v>
      </c>
      <c r="M43" s="121">
        <v>-20.28027409308806</v>
      </c>
      <c r="N43" s="65"/>
    </row>
    <row r="44" spans="1:14">
      <c r="A44" s="6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7"/>
      <c r="M44" s="67"/>
      <c r="N44" s="67"/>
    </row>
    <row r="45" spans="1:14" ht="13.5" thickBo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8"/>
      <c r="M45" s="68"/>
      <c r="N45" s="68"/>
    </row>
    <row r="48" spans="1:14">
      <c r="E48" s="72"/>
      <c r="F48" s="72"/>
      <c r="G48" s="72"/>
      <c r="H48" s="72"/>
      <c r="I48" s="72"/>
      <c r="J48" s="72"/>
      <c r="K48" s="72"/>
      <c r="L48" s="72"/>
      <c r="M48" s="72"/>
      <c r="N48" s="72"/>
    </row>
  </sheetData>
  <sortState xmlns:xlrd2="http://schemas.microsoft.com/office/spreadsheetml/2017/richdata2" columnSort="1" ref="B3:N45">
    <sortCondition ref="B3:N3"/>
  </sortState>
  <conditionalFormatting sqref="C34:N3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B2:AA131"/>
  <sheetViews>
    <sheetView zoomScale="90" zoomScaleNormal="90" workbookViewId="0">
      <selection activeCell="B4" sqref="B4:B64"/>
    </sheetView>
  </sheetViews>
  <sheetFormatPr defaultRowHeight="12.75" outlineLevelRow="1" outlineLevelCol="1"/>
  <cols>
    <col min="1" max="1" width="2.7109375" customWidth="1"/>
    <col min="2" max="2" width="34.140625" customWidth="1"/>
    <col min="3" max="3" width="19.140625" customWidth="1"/>
    <col min="4" max="13" width="14.7109375" customWidth="1"/>
    <col min="14" max="14" width="10.7109375" customWidth="1"/>
    <col min="15" max="15" width="14.7109375" customWidth="1" outlineLevel="1"/>
    <col min="16" max="16" width="14.7109375" style="9" customWidth="1" outlineLevel="1"/>
    <col min="17" max="20" width="14.7109375" customWidth="1" outlineLevel="1"/>
    <col min="21" max="21" width="10.7109375" customWidth="1"/>
    <col min="22" max="27" width="14.7109375" customWidth="1" outlineLevel="1"/>
  </cols>
  <sheetData>
    <row r="2" spans="2:27" ht="16.5" thickBot="1">
      <c r="B2" s="42" t="s">
        <v>33</v>
      </c>
      <c r="C2" s="42"/>
      <c r="D2" s="51"/>
      <c r="E2" s="51"/>
      <c r="F2" s="51"/>
      <c r="G2" s="51"/>
      <c r="H2" s="58" t="s">
        <v>80</v>
      </c>
      <c r="K2" s="51"/>
      <c r="L2" s="51"/>
    </row>
    <row r="3" spans="2:27" ht="25.5" outlineLevel="1">
      <c r="B3" s="1" t="s">
        <v>28</v>
      </c>
      <c r="C3" s="1"/>
      <c r="D3" s="1"/>
      <c r="E3" s="1"/>
      <c r="F3" s="1"/>
      <c r="G3" s="272" t="s">
        <v>30</v>
      </c>
      <c r="H3" s="272"/>
      <c r="I3" s="272"/>
      <c r="J3" s="272"/>
      <c r="K3" s="272"/>
      <c r="L3" s="272"/>
      <c r="M3" s="272"/>
      <c r="N3" s="280" t="s">
        <v>32</v>
      </c>
      <c r="O3" s="1"/>
      <c r="P3" s="1"/>
      <c r="Q3" s="1"/>
      <c r="R3" s="1"/>
      <c r="S3" s="1"/>
      <c r="T3" s="1"/>
      <c r="U3" s="278" t="s">
        <v>31</v>
      </c>
      <c r="V3" s="1"/>
      <c r="W3" s="1"/>
      <c r="X3" s="1"/>
      <c r="Y3" s="1"/>
      <c r="Z3" s="1"/>
      <c r="AA3" s="1"/>
    </row>
    <row r="4" spans="2:27" ht="13.5" outlineLevel="1" thickBot="1">
      <c r="B4" s="2"/>
      <c r="C4" s="2">
        <v>2020</v>
      </c>
      <c r="D4" s="40">
        <v>2019</v>
      </c>
      <c r="E4" s="40">
        <v>2018</v>
      </c>
      <c r="F4" s="40">
        <v>2017</v>
      </c>
      <c r="G4" s="40">
        <v>2016</v>
      </c>
      <c r="H4" s="40">
        <v>2015</v>
      </c>
      <c r="I4" s="40">
        <v>2014</v>
      </c>
      <c r="J4" s="40">
        <v>2013</v>
      </c>
      <c r="K4" s="40">
        <v>2012</v>
      </c>
      <c r="L4" s="40">
        <v>2011</v>
      </c>
      <c r="M4" s="40">
        <v>2010</v>
      </c>
      <c r="N4" s="281"/>
      <c r="O4" s="12">
        <v>2009</v>
      </c>
      <c r="P4" s="12">
        <v>2008</v>
      </c>
      <c r="Q4" s="12">
        <v>2007</v>
      </c>
      <c r="R4" s="13">
        <v>2006</v>
      </c>
      <c r="S4" s="13">
        <v>2005</v>
      </c>
      <c r="T4" s="13">
        <v>2004</v>
      </c>
      <c r="U4" s="279"/>
      <c r="V4" s="27">
        <v>2009</v>
      </c>
      <c r="W4" s="27">
        <v>2008</v>
      </c>
      <c r="X4" s="27">
        <v>2007</v>
      </c>
      <c r="Y4" s="27">
        <v>2006</v>
      </c>
      <c r="Z4" s="27">
        <v>2005</v>
      </c>
      <c r="AA4" s="27">
        <v>2004</v>
      </c>
    </row>
    <row r="5" spans="2:27" ht="13.5" outlineLevel="1" thickBot="1"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41"/>
      <c r="M5" s="41"/>
      <c r="N5" s="3"/>
      <c r="O5" s="14"/>
      <c r="P5" s="15"/>
      <c r="Q5" s="14"/>
      <c r="R5" s="16"/>
      <c r="S5" s="16"/>
      <c r="T5" s="16"/>
      <c r="U5" s="3"/>
      <c r="V5" s="28"/>
      <c r="W5" s="28"/>
      <c r="X5" s="28"/>
      <c r="Y5" s="28"/>
      <c r="Z5" s="28"/>
      <c r="AA5" s="28"/>
    </row>
    <row r="6" spans="2:27" ht="15.75" outlineLevel="1">
      <c r="B6" s="2" t="s">
        <v>1</v>
      </c>
      <c r="C6" s="111">
        <v>125.20303943821341</v>
      </c>
      <c r="D6" s="46">
        <v>145.46686020700187</v>
      </c>
      <c r="E6" s="46">
        <v>198.59839601493215</v>
      </c>
      <c r="F6" s="46">
        <v>180.71140992200949</v>
      </c>
      <c r="G6" s="46">
        <v>243.33905612921612</v>
      </c>
      <c r="H6" s="46">
        <v>191.81658189859067</v>
      </c>
      <c r="I6" s="43">
        <v>288.49301899570628</v>
      </c>
      <c r="J6" s="43">
        <v>357.91978573412615</v>
      </c>
      <c r="K6" s="43">
        <v>287.55978998505896</v>
      </c>
      <c r="L6" s="43">
        <v>359.16270634908085</v>
      </c>
      <c r="M6" s="43">
        <v>426.07604021158505</v>
      </c>
      <c r="N6" s="2"/>
      <c r="O6" s="17">
        <v>459.67489578197109</v>
      </c>
      <c r="P6" s="17">
        <v>428.66197428463568</v>
      </c>
      <c r="Q6" s="17">
        <v>542.51242117026607</v>
      </c>
      <c r="R6" s="17">
        <v>586.33022913775699</v>
      </c>
      <c r="S6" s="17">
        <v>457.36935998273725</v>
      </c>
      <c r="T6" s="17">
        <v>504.49016541021388</v>
      </c>
      <c r="U6" s="2"/>
      <c r="V6" s="29">
        <v>437.79064686661428</v>
      </c>
      <c r="W6" s="29">
        <v>449.25537834382158</v>
      </c>
      <c r="X6" s="29">
        <v>444.65940072191989</v>
      </c>
      <c r="Y6" s="29">
        <v>459.42739880992411</v>
      </c>
      <c r="Z6" s="29">
        <v>420.99837092840687</v>
      </c>
      <c r="AA6" s="29">
        <v>413.84395452758207</v>
      </c>
    </row>
    <row r="7" spans="2:27" ht="15.75" outlineLevel="1">
      <c r="B7" s="2" t="s">
        <v>2</v>
      </c>
      <c r="C7" s="109">
        <v>9.0000416764618188E-2</v>
      </c>
      <c r="D7" s="44">
        <v>0.11523224951483554</v>
      </c>
      <c r="E7" s="44">
        <v>8.9635825963162552E-2</v>
      </c>
      <c r="F7" s="44">
        <v>9.4344438196191302E-2</v>
      </c>
      <c r="G7" s="44">
        <v>9.5222685670163371E-2</v>
      </c>
      <c r="H7" s="44">
        <v>8.0089287409006296E-2</v>
      </c>
      <c r="I7" s="44">
        <v>9.371667437473423E-2</v>
      </c>
      <c r="J7" s="44">
        <v>0.11849668588016163</v>
      </c>
      <c r="K7" s="44">
        <v>0.13468872930937295</v>
      </c>
      <c r="L7" s="44">
        <v>0.17635810307608901</v>
      </c>
      <c r="M7" s="44">
        <v>0.2073142913607898</v>
      </c>
      <c r="N7" s="2"/>
      <c r="O7" s="18">
        <v>0.13952966037506853</v>
      </c>
      <c r="P7" s="18">
        <v>0.1248934810893112</v>
      </c>
      <c r="Q7" s="18">
        <v>0.12794882614313821</v>
      </c>
      <c r="R7" s="18">
        <v>0.16469936542002142</v>
      </c>
      <c r="S7" s="18">
        <v>0.19301388971517239</v>
      </c>
      <c r="T7" s="19">
        <v>0.21144856512389318</v>
      </c>
      <c r="U7" s="2"/>
      <c r="V7" s="30">
        <v>0.24609063109964527</v>
      </c>
      <c r="W7" s="30">
        <v>0.25140397580846285</v>
      </c>
      <c r="X7" s="30">
        <v>0.24226962132445465</v>
      </c>
      <c r="Y7" s="31">
        <v>0.33864259520747036</v>
      </c>
      <c r="Z7" s="31">
        <v>0.38592733016007552</v>
      </c>
      <c r="AA7" s="30">
        <v>0.43211928166030861</v>
      </c>
    </row>
    <row r="8" spans="2:27" ht="15.75" outlineLevel="1">
      <c r="B8" s="2" t="s">
        <v>3</v>
      </c>
      <c r="C8" s="109">
        <v>2.5541544314688709E-3</v>
      </c>
      <c r="D8" s="45">
        <v>2.6780533535599735E-3</v>
      </c>
      <c r="E8" s="45">
        <v>3.1754053130317954E-3</v>
      </c>
      <c r="F8" s="45">
        <v>3.1732966693895975E-3</v>
      </c>
      <c r="G8" s="45">
        <v>3.5253836230619735E-3</v>
      </c>
      <c r="H8" s="45">
        <v>3.0386209284049477E-3</v>
      </c>
      <c r="I8" s="45">
        <v>4.5451307856771983E-3</v>
      </c>
      <c r="J8" s="45">
        <v>4.9969732317282252E-3</v>
      </c>
      <c r="K8" s="45">
        <v>4.9301360479597385E-3</v>
      </c>
      <c r="L8" s="45">
        <v>4.940579046814296E-3</v>
      </c>
      <c r="M8" s="45">
        <v>5.7149793300397232E-3</v>
      </c>
      <c r="N8" s="2"/>
      <c r="O8" s="20">
        <v>7.5589531969481602E-3</v>
      </c>
      <c r="P8" s="20">
        <v>7.8678839942670706E-3</v>
      </c>
      <c r="Q8" s="20">
        <v>8.4049821194722724E-3</v>
      </c>
      <c r="R8" s="20">
        <v>8.5783210637457984E-3</v>
      </c>
      <c r="S8" s="20">
        <v>7.916975682659106E-3</v>
      </c>
      <c r="T8" s="21">
        <v>1.6727723173122874E-2</v>
      </c>
      <c r="U8" s="2"/>
      <c r="V8" s="32">
        <v>5.3218789649425256E-3</v>
      </c>
      <c r="W8" s="32">
        <v>6.2034408523974011E-3</v>
      </c>
      <c r="X8" s="32">
        <v>6.3575980092294739E-3</v>
      </c>
      <c r="Y8" s="33">
        <v>6.4049993870344268E-3</v>
      </c>
      <c r="Z8" s="33">
        <v>6.0338654552444734E-3</v>
      </c>
      <c r="AA8" s="32">
        <v>6.4486186359557184E-3</v>
      </c>
    </row>
    <row r="9" spans="2:27" ht="15.75" outlineLevel="1">
      <c r="B9" s="2" t="s">
        <v>4</v>
      </c>
      <c r="C9" s="111">
        <v>128.39990203196197</v>
      </c>
      <c r="D9" s="46">
        <v>149.14572634423365</v>
      </c>
      <c r="E9" s="46">
        <v>201.78556244729467</v>
      </c>
      <c r="F9" s="46">
        <v>184.10578171689468</v>
      </c>
      <c r="G9" s="46">
        <v>247.13675834987131</v>
      </c>
      <c r="H9" s="46">
        <v>194.87518014369053</v>
      </c>
      <c r="I9" s="46">
        <v>292.38226088044962</v>
      </c>
      <c r="J9" s="46">
        <v>362.50074084094052</v>
      </c>
      <c r="K9" s="46">
        <v>292.24934115792428</v>
      </c>
      <c r="L9" s="46">
        <v>364.72613613142579</v>
      </c>
      <c r="M9" s="46">
        <v>432.48637637308781</v>
      </c>
      <c r="N9" s="2"/>
      <c r="O9" s="13">
        <v>465.25528569015012</v>
      </c>
      <c r="P9" s="13">
        <v>434.16619236171562</v>
      </c>
      <c r="Q9" s="13">
        <v>548.36872403948053</v>
      </c>
      <c r="R9" s="13">
        <v>592.72923846390404</v>
      </c>
      <c r="S9" s="13">
        <v>464.00682413008491</v>
      </c>
      <c r="T9" s="17">
        <v>514.11617946148374</v>
      </c>
      <c r="U9" s="2"/>
      <c r="V9" s="29">
        <v>444.79487517639586</v>
      </c>
      <c r="W9" s="29">
        <v>456.56321897871157</v>
      </c>
      <c r="X9" s="29">
        <v>451.82446079638902</v>
      </c>
      <c r="Y9" s="27">
        <v>468.60290261568241</v>
      </c>
      <c r="Z9" s="27">
        <v>431.07814832398907</v>
      </c>
      <c r="AA9" s="29">
        <v>424.91753121959488</v>
      </c>
    </row>
    <row r="10" spans="2:27" ht="15.75" outlineLevel="1">
      <c r="B10" s="2" t="s">
        <v>5</v>
      </c>
      <c r="C10" s="109">
        <v>3.6825402163894294E-2</v>
      </c>
      <c r="D10" s="44">
        <v>3.0802860899676623E-2</v>
      </c>
      <c r="E10" s="44">
        <v>3.9201027462787301E-2</v>
      </c>
      <c r="F10" s="44">
        <v>3.4445141833088819E-2</v>
      </c>
      <c r="G10" s="44">
        <v>4.0306562984170062E-2</v>
      </c>
      <c r="H10" s="44">
        <v>3.9616127516899691E-2</v>
      </c>
      <c r="I10" s="44">
        <v>4.6868684960492984E-2</v>
      </c>
      <c r="J10" s="44">
        <v>6.2935861373303287E-2</v>
      </c>
      <c r="K10" s="44">
        <v>5.4168667388983932E-2</v>
      </c>
      <c r="L10" s="44">
        <v>5.6237431706425783E-2</v>
      </c>
      <c r="M10" s="44">
        <v>7.3001479907580311E-2</v>
      </c>
      <c r="N10" s="2"/>
      <c r="O10" s="18">
        <v>0.1375006722372015</v>
      </c>
      <c r="P10" s="18">
        <v>0.1754252409249405</v>
      </c>
      <c r="Q10" s="18">
        <v>0.24862745996530364</v>
      </c>
      <c r="R10" s="18">
        <v>0.31001455988927062</v>
      </c>
      <c r="S10" s="18">
        <v>0.25687617820466846</v>
      </c>
      <c r="T10" s="19">
        <v>0.32151458856660325</v>
      </c>
      <c r="U10" s="2"/>
      <c r="V10" s="30">
        <v>5.3338522551882234E-2</v>
      </c>
      <c r="W10" s="30">
        <v>8.9085402325790666E-2</v>
      </c>
      <c r="X10" s="30">
        <v>0.1325117259445501</v>
      </c>
      <c r="Y10" s="31">
        <v>9.008373823933076E-2</v>
      </c>
      <c r="Z10" s="31">
        <v>6.9725071932259075E-2</v>
      </c>
      <c r="AA10" s="30">
        <v>9.553681357753481E-2</v>
      </c>
    </row>
    <row r="11" spans="2:27" ht="15.75" outlineLevel="1">
      <c r="B11" s="2" t="s">
        <v>6</v>
      </c>
      <c r="C11" s="109">
        <v>0.16882616346548684</v>
      </c>
      <c r="D11" s="44">
        <v>0.20984261270863283</v>
      </c>
      <c r="E11" s="44">
        <v>0.21238228838107381</v>
      </c>
      <c r="F11" s="44">
        <v>0.16545021713955571</v>
      </c>
      <c r="G11" s="44">
        <v>0.16953631718395931</v>
      </c>
      <c r="H11" s="44">
        <v>0.15197120088316893</v>
      </c>
      <c r="I11" s="44">
        <v>0.18716692215676498</v>
      </c>
      <c r="J11" s="44">
        <v>0.23981739501710622</v>
      </c>
      <c r="K11" s="44">
        <v>0.23565674298864775</v>
      </c>
      <c r="L11" s="44">
        <v>0.27052936271477906</v>
      </c>
      <c r="M11" s="44">
        <v>0.31551416483651767</v>
      </c>
      <c r="N11" s="2"/>
      <c r="O11" s="18">
        <v>0.4159005813191714</v>
      </c>
      <c r="P11" s="18">
        <v>0.46540272136936328</v>
      </c>
      <c r="Q11" s="18">
        <v>0.58051178983965013</v>
      </c>
      <c r="R11" s="18">
        <v>0.73870873702664386</v>
      </c>
      <c r="S11" s="18">
        <v>0.77763618313811889</v>
      </c>
      <c r="T11" s="19">
        <v>0.84722506224228566</v>
      </c>
      <c r="U11" s="2"/>
      <c r="V11" s="30">
        <v>0.33382897055631983</v>
      </c>
      <c r="W11" s="30">
        <v>0.47144918648028045</v>
      </c>
      <c r="X11" s="30">
        <v>0.70758756245769938</v>
      </c>
      <c r="Y11" s="31">
        <v>0.78536309929526427</v>
      </c>
      <c r="Z11" s="31">
        <v>0.81702023869388907</v>
      </c>
      <c r="AA11" s="30">
        <v>0.8172756639159483</v>
      </c>
    </row>
    <row r="12" spans="2:27" outlineLevel="1">
      <c r="B12" s="2" t="s">
        <v>7</v>
      </c>
      <c r="C12" s="109">
        <v>0.13717451472984202</v>
      </c>
      <c r="D12" s="44">
        <v>0.14030103422248491</v>
      </c>
      <c r="E12" s="44">
        <v>0.13623773902854422</v>
      </c>
      <c r="F12" s="44">
        <v>0.14211934348703373</v>
      </c>
      <c r="G12" s="44">
        <v>0.12310419770696325</v>
      </c>
      <c r="H12" s="44">
        <v>0.105010129319383</v>
      </c>
      <c r="I12" s="44">
        <v>0.13261383358437029</v>
      </c>
      <c r="J12" s="44">
        <v>0.14175138296962117</v>
      </c>
      <c r="K12" s="44">
        <v>0.15514779169929449</v>
      </c>
      <c r="L12" s="44">
        <v>0.14595350117074732</v>
      </c>
      <c r="M12" s="44">
        <v>0.14909039096058108</v>
      </c>
      <c r="N12" s="2"/>
      <c r="O12" s="18">
        <v>0.16439357801219523</v>
      </c>
      <c r="P12" s="18">
        <v>0.15129414043085357</v>
      </c>
      <c r="Q12" s="18">
        <v>0.14475697343462707</v>
      </c>
      <c r="R12" s="18">
        <v>0.1534705599866025</v>
      </c>
      <c r="S12" s="18">
        <v>0.18259042499015171</v>
      </c>
      <c r="T12" s="19">
        <v>0.1729785177197242</v>
      </c>
      <c r="U12" s="2"/>
      <c r="V12" s="30">
        <v>0.11595441878937837</v>
      </c>
      <c r="W12" s="30">
        <v>0.13877283209784724</v>
      </c>
      <c r="X12" s="30">
        <v>0.14416568719731368</v>
      </c>
      <c r="Y12" s="31">
        <v>0.18379739160282138</v>
      </c>
      <c r="Z12" s="31">
        <v>0.20642386871810817</v>
      </c>
      <c r="AA12" s="30">
        <v>0.22309301161372452</v>
      </c>
    </row>
    <row r="13" spans="2:27" outlineLevel="1">
      <c r="B13" s="2" t="s">
        <v>8</v>
      </c>
      <c r="C13" s="109">
        <v>1.7146125456237466E-2</v>
      </c>
      <c r="D13" s="44">
        <v>2.0316684715852122E-2</v>
      </c>
      <c r="E13" s="44">
        <v>1.6164099285538462E-2</v>
      </c>
      <c r="F13" s="44">
        <v>1.7515722485262768E-2</v>
      </c>
      <c r="G13" s="44">
        <v>1.7429491750789748E-2</v>
      </c>
      <c r="H13" s="44">
        <v>1.373378164068333E-2</v>
      </c>
      <c r="I13" s="44">
        <v>1.8337827908248148E-2</v>
      </c>
      <c r="J13" s="44">
        <v>2.4544810196891378E-2</v>
      </c>
      <c r="K13" s="44">
        <v>2.895928682592246E-2</v>
      </c>
      <c r="L13" s="44">
        <v>3.6990592067782505E-2</v>
      </c>
      <c r="M13" s="44">
        <v>4.3203934594493669E-2</v>
      </c>
      <c r="N13" s="2"/>
      <c r="O13" s="18">
        <v>3.3394232095801876E-2</v>
      </c>
      <c r="P13" s="18">
        <v>3.6448204943604956E-2</v>
      </c>
      <c r="Q13" s="18">
        <v>3.7095404065106204E-2</v>
      </c>
      <c r="R13" s="18">
        <v>4.4806091215561707E-2</v>
      </c>
      <c r="S13" s="18">
        <v>5.1187560681878609E-2</v>
      </c>
      <c r="T13" s="19">
        <v>5.6555672470650187E-2</v>
      </c>
      <c r="U13" s="2"/>
      <c r="V13" s="30">
        <v>4.6063345066962191E-2</v>
      </c>
      <c r="W13" s="30">
        <v>5.9600062710744556E-2</v>
      </c>
      <c r="X13" s="30">
        <v>5.5524859868434424E-2</v>
      </c>
      <c r="Y13" s="31">
        <v>7.4940533296112471E-2</v>
      </c>
      <c r="Z13" s="31">
        <v>8.5299443378730522E-2</v>
      </c>
      <c r="AA13" s="30">
        <v>9.9517268766908362E-2</v>
      </c>
    </row>
    <row r="14" spans="2:27" ht="13.5" outlineLevel="1" thickBot="1">
      <c r="B14" s="2" t="s">
        <v>9</v>
      </c>
      <c r="C14" s="110">
        <v>1.4070777550067148E-2</v>
      </c>
      <c r="D14" s="44">
        <v>1.2780885432428902E-2</v>
      </c>
      <c r="E14" s="44">
        <v>1.4055294231654518E-2</v>
      </c>
      <c r="F14" s="44">
        <v>5.5723383115866892E-3</v>
      </c>
      <c r="G14" s="44">
        <v>6.487401732219393E-3</v>
      </c>
      <c r="H14" s="44">
        <v>5.0304151759700934E-3</v>
      </c>
      <c r="I14" s="44">
        <v>9.1910707938816696E-3</v>
      </c>
      <c r="J14" s="44">
        <v>1.4091457399933732E-2</v>
      </c>
      <c r="K14" s="44">
        <v>8.5471342945638157E-3</v>
      </c>
      <c r="L14" s="44">
        <v>9.5769687775639177E-3</v>
      </c>
      <c r="M14" s="44">
        <v>9.8451305155819024E-3</v>
      </c>
      <c r="N14" s="2"/>
      <c r="O14" s="18">
        <v>1.0417211140113415E-2</v>
      </c>
      <c r="P14" s="18">
        <v>9.9343620347398295E-3</v>
      </c>
      <c r="Q14" s="18">
        <v>2.0220204999144613E-2</v>
      </c>
      <c r="R14" s="18">
        <v>1.7101730332126811E-2</v>
      </c>
      <c r="S14" s="18">
        <v>1.8794239594703468E-2</v>
      </c>
      <c r="T14" s="19">
        <v>2.6054037467125753E-2</v>
      </c>
      <c r="U14" s="2"/>
      <c r="V14" s="30">
        <v>1.7723764585671081E-2</v>
      </c>
      <c r="W14" s="30">
        <v>1.9701606855827523E-2</v>
      </c>
      <c r="X14" s="30">
        <v>1.7280591690790065E-2</v>
      </c>
      <c r="Y14" s="31">
        <v>1.5563888672071114E-2</v>
      </c>
      <c r="Z14" s="31">
        <v>1.9107461683008774E-2</v>
      </c>
      <c r="AA14" s="30">
        <v>1.879142207824271E-2</v>
      </c>
    </row>
    <row r="15" spans="2:27" ht="13.5" outlineLevel="1" thickBot="1">
      <c r="B15" s="3" t="s">
        <v>10</v>
      </c>
      <c r="C15" s="3"/>
      <c r="D15" s="60"/>
      <c r="E15" s="60"/>
      <c r="F15" s="60"/>
      <c r="G15" s="60"/>
      <c r="H15" s="47"/>
      <c r="I15" s="47"/>
      <c r="J15" s="47"/>
      <c r="K15" s="47"/>
      <c r="L15" s="47"/>
      <c r="M15" s="47"/>
      <c r="N15" s="3"/>
      <c r="O15" s="22"/>
      <c r="P15" s="22"/>
      <c r="Q15" s="22"/>
      <c r="R15" s="22"/>
      <c r="S15" s="22"/>
      <c r="T15" s="22"/>
      <c r="U15" s="3"/>
      <c r="V15" s="34"/>
      <c r="W15" s="34"/>
      <c r="X15" s="34"/>
      <c r="Y15" s="34"/>
      <c r="Z15" s="34"/>
      <c r="AA15" s="34"/>
    </row>
    <row r="16" spans="2:27" outlineLevel="1">
      <c r="B16" s="2" t="s">
        <v>11</v>
      </c>
      <c r="C16" s="2"/>
      <c r="D16" s="48">
        <v>4.2630716278984302</v>
      </c>
      <c r="E16" s="48">
        <v>7.1665678815670333</v>
      </c>
      <c r="F16" s="48">
        <v>6.0098748178815216</v>
      </c>
      <c r="G16" s="48">
        <v>8.6445666994269352</v>
      </c>
      <c r="H16" s="48">
        <v>6.4676796104698608</v>
      </c>
      <c r="I16" s="48">
        <v>9.9800012594286525</v>
      </c>
      <c r="J16" s="48">
        <v>11.588156353566676</v>
      </c>
      <c r="K16" s="48">
        <v>9.0943544074056177</v>
      </c>
      <c r="L16" s="48">
        <v>12.619767528003262</v>
      </c>
      <c r="M16" s="48">
        <v>12.725067965075965</v>
      </c>
      <c r="N16" s="2"/>
      <c r="O16" s="23">
        <v>13.450643217857653</v>
      </c>
      <c r="P16" s="23">
        <v>16.200180744650382</v>
      </c>
      <c r="Q16" s="23">
        <v>19.426042397981618</v>
      </c>
      <c r="R16" s="23">
        <v>18.982351000064366</v>
      </c>
      <c r="S16" s="23">
        <v>16.168578563349534</v>
      </c>
      <c r="T16" s="24">
        <v>17.442549029857137</v>
      </c>
      <c r="U16" s="2"/>
      <c r="V16" s="35">
        <v>15.657646190354125</v>
      </c>
      <c r="W16" s="35">
        <v>18.459820775852144</v>
      </c>
      <c r="X16" s="35">
        <v>17.554943045578771</v>
      </c>
      <c r="Y16" s="36">
        <v>13.944293280649163</v>
      </c>
      <c r="Z16" s="36">
        <v>15.390976929782383</v>
      </c>
      <c r="AA16" s="35">
        <v>12.615845234871331</v>
      </c>
    </row>
    <row r="17" spans="2:27" outlineLevel="1">
      <c r="B17" s="2" t="s">
        <v>12</v>
      </c>
      <c r="C17" s="2"/>
      <c r="D17" s="48">
        <v>0.73373747831740888</v>
      </c>
      <c r="E17" s="48">
        <v>1.2334719902897231</v>
      </c>
      <c r="F17" s="48">
        <v>0.96425858063759529</v>
      </c>
      <c r="G17" s="48">
        <v>1.3686142283874747</v>
      </c>
      <c r="H17" s="48">
        <v>1.0643657873902364</v>
      </c>
      <c r="I17" s="48">
        <v>1.6612783638754156</v>
      </c>
      <c r="J17" s="48">
        <v>3.6508320292583321</v>
      </c>
      <c r="K17" s="48">
        <v>1.2193494173254837</v>
      </c>
      <c r="L17" s="48">
        <v>1.2797110237593188</v>
      </c>
      <c r="M17" s="48">
        <v>1.7676142253570768</v>
      </c>
      <c r="N17" s="2"/>
      <c r="O17" s="23">
        <v>2.5783517088360295</v>
      </c>
      <c r="P17" s="23">
        <v>2.0185790010662821</v>
      </c>
      <c r="Q17" s="23">
        <v>2.6097415313003633</v>
      </c>
      <c r="R17" s="23">
        <v>2.8066846419874127</v>
      </c>
      <c r="S17" s="23">
        <v>1.8042528939777884</v>
      </c>
      <c r="T17" s="24">
        <v>3.0904709773559604</v>
      </c>
      <c r="U17" s="2"/>
      <c r="V17" s="35">
        <v>1.737587703150689</v>
      </c>
      <c r="W17" s="35">
        <v>1.7878318198739875</v>
      </c>
      <c r="X17" s="35">
        <v>1.8822299417976573</v>
      </c>
      <c r="Y17" s="36">
        <v>1.8126293211748292</v>
      </c>
      <c r="Z17" s="36">
        <v>2.0322036532802041</v>
      </c>
      <c r="AA17" s="35">
        <v>1.5035519444027559</v>
      </c>
    </row>
    <row r="18" spans="2:27" outlineLevel="1">
      <c r="B18" s="2" t="s">
        <v>13</v>
      </c>
      <c r="C18" s="2"/>
      <c r="D18" s="48">
        <v>1.5499493243526652</v>
      </c>
      <c r="E18" s="48">
        <v>2.60559005700736</v>
      </c>
      <c r="F18" s="48">
        <v>2.3591038554525579</v>
      </c>
      <c r="G18" s="48">
        <v>3.4429527201934933</v>
      </c>
      <c r="H18" s="48">
        <v>2.580545373820343</v>
      </c>
      <c r="I18" s="48">
        <v>3.9606146336680559</v>
      </c>
      <c r="J18" s="48">
        <v>5.2060140576604912</v>
      </c>
      <c r="K18" s="48">
        <v>3.983219143004209</v>
      </c>
      <c r="L18" s="48">
        <v>4.9261385009926331</v>
      </c>
      <c r="M18" s="48">
        <v>5.0424748511561823</v>
      </c>
      <c r="N18" s="2"/>
      <c r="O18" s="23">
        <v>5.0552892237308589</v>
      </c>
      <c r="P18" s="23">
        <v>4.9177354971975848</v>
      </c>
      <c r="Q18" s="23">
        <v>6.9144401605327488</v>
      </c>
      <c r="R18" s="23">
        <v>8.9248747869381653</v>
      </c>
      <c r="S18" s="23">
        <v>6.8612053253686902</v>
      </c>
      <c r="T18" s="24">
        <v>8.0273373342866705</v>
      </c>
      <c r="U18" s="2"/>
      <c r="V18" s="35">
        <v>5.5080421020384271</v>
      </c>
      <c r="W18" s="35">
        <v>5.5020281155273576</v>
      </c>
      <c r="X18" s="35">
        <v>5.4409513956575406</v>
      </c>
      <c r="Y18" s="36">
        <v>5.8387873145552547</v>
      </c>
      <c r="Z18" s="36">
        <v>6.5158666279678119</v>
      </c>
      <c r="AA18" s="35">
        <v>4.3681066526476098</v>
      </c>
    </row>
    <row r="19" spans="2:27" outlineLevel="1">
      <c r="B19" s="2" t="s">
        <v>14</v>
      </c>
      <c r="C19" s="2"/>
      <c r="D19" s="48">
        <v>7.6220152403064221</v>
      </c>
      <c r="E19" s="48">
        <v>7.0873363870776931</v>
      </c>
      <c r="F19" s="48">
        <v>7.2088223097950417</v>
      </c>
      <c r="G19" s="48">
        <v>7.4914266549692838</v>
      </c>
      <c r="H19" s="48">
        <v>8.1274558478701397</v>
      </c>
      <c r="I19" s="48">
        <v>8.0273097932074347</v>
      </c>
      <c r="J19" s="48">
        <v>7.4160233337649766</v>
      </c>
      <c r="K19" s="48">
        <v>7.9078731641676265</v>
      </c>
      <c r="L19" s="48">
        <v>7.1403835806592779</v>
      </c>
      <c r="M19" s="48">
        <v>6.7349121884229932</v>
      </c>
      <c r="N19" s="2"/>
      <c r="O19" s="23">
        <v>10.984098096449683</v>
      </c>
      <c r="P19" s="23">
        <v>8.399873619090533</v>
      </c>
      <c r="Q19" s="23">
        <v>7.5808178362415468</v>
      </c>
      <c r="R19" s="23">
        <v>7.5093927696000202</v>
      </c>
      <c r="S19" s="23">
        <v>8.340017738967763</v>
      </c>
      <c r="T19" s="24">
        <v>8.007683532346892</v>
      </c>
      <c r="U19" s="2"/>
      <c r="V19" s="35">
        <v>7.6786821540983139</v>
      </c>
      <c r="W19" s="35">
        <v>7.8252697696199416</v>
      </c>
      <c r="X19" s="35">
        <v>7.1955749214039422</v>
      </c>
      <c r="Y19" s="36">
        <v>7.1805150516614784</v>
      </c>
      <c r="Z19" s="36">
        <v>7.2741310044666321</v>
      </c>
      <c r="AA19" s="35">
        <v>7.0644124616320267</v>
      </c>
    </row>
    <row r="20" spans="2:27" outlineLevel="1">
      <c r="B20" s="2" t="s">
        <v>15</v>
      </c>
      <c r="C20" s="2"/>
      <c r="D20" s="48">
        <v>1.1545423689015035</v>
      </c>
      <c r="E20" s="48">
        <v>1.0735520572390678</v>
      </c>
      <c r="F20" s="48">
        <v>1.1288686013608487</v>
      </c>
      <c r="G20" s="48">
        <v>1.207900073078314</v>
      </c>
      <c r="H20" s="48">
        <v>1.3377236485787687</v>
      </c>
      <c r="I20" s="48">
        <v>1.2840517946091878</v>
      </c>
      <c r="J20" s="48">
        <v>1.2016295538982253</v>
      </c>
      <c r="K20" s="48">
        <v>1.2999792787300215</v>
      </c>
      <c r="L20" s="48">
        <v>1.2119790354544842</v>
      </c>
      <c r="M20" s="48">
        <v>1.0865883356882773</v>
      </c>
      <c r="N20" s="2"/>
      <c r="O20" s="23">
        <v>1.3723478416891961</v>
      </c>
      <c r="P20" s="23">
        <v>1.4876282634467639</v>
      </c>
      <c r="Q20" s="23">
        <v>1.4819062623080175</v>
      </c>
      <c r="R20" s="23">
        <v>1.5464886524454331</v>
      </c>
      <c r="S20" s="23">
        <v>1.4183634861046366</v>
      </c>
      <c r="T20" s="24">
        <v>1.4896435061969426</v>
      </c>
      <c r="U20" s="2"/>
      <c r="V20" s="35">
        <v>1.150475503596285</v>
      </c>
      <c r="W20" s="35">
        <v>1.1749698298247819</v>
      </c>
      <c r="X20" s="35">
        <v>1.0760601089979986</v>
      </c>
      <c r="Y20" s="36">
        <v>1.2453086133482554</v>
      </c>
      <c r="Z20" s="36">
        <v>0.81704079437570631</v>
      </c>
      <c r="AA20" s="35">
        <v>0.93750712451597018</v>
      </c>
    </row>
    <row r="21" spans="2:27" outlineLevel="1">
      <c r="B21" s="2" t="s">
        <v>16</v>
      </c>
      <c r="C21" s="2"/>
      <c r="D21" s="48">
        <v>1.2384366133179758</v>
      </c>
      <c r="E21" s="48">
        <v>1.1851005012876841</v>
      </c>
      <c r="F21" s="48">
        <v>1.3645614012985572</v>
      </c>
      <c r="G21" s="48">
        <v>1.1065051335706091</v>
      </c>
      <c r="H21" s="48">
        <v>0.93453496634413724</v>
      </c>
      <c r="I21" s="48">
        <v>1.1855727695667708</v>
      </c>
      <c r="J21" s="48">
        <v>0.86959774950435298</v>
      </c>
      <c r="K21" s="48">
        <v>0.97688128050428635</v>
      </c>
      <c r="L21" s="48">
        <v>1.1010412036996806</v>
      </c>
      <c r="M21" s="48">
        <v>0.95380338342714821</v>
      </c>
      <c r="N21" s="2"/>
      <c r="O21" s="23">
        <v>2.0869453422599751</v>
      </c>
      <c r="P21" s="23">
        <v>1.1638814147979024</v>
      </c>
      <c r="Q21" s="23">
        <v>2.184702554023163</v>
      </c>
      <c r="R21" s="23">
        <v>0.90197709444149976</v>
      </c>
      <c r="S21" s="23">
        <v>0.9592119046125962</v>
      </c>
      <c r="T21" s="24">
        <v>0.86813657437657488</v>
      </c>
      <c r="U21" s="2"/>
      <c r="V21" s="35">
        <v>0.87369432649950907</v>
      </c>
      <c r="W21" s="35">
        <v>0.57674715901477791</v>
      </c>
      <c r="X21" s="35">
        <v>0.39758846987196078</v>
      </c>
      <c r="Y21" s="36">
        <v>0.35259888437356007</v>
      </c>
      <c r="Z21" s="36">
        <v>0.36701374373301432</v>
      </c>
      <c r="AA21" s="35">
        <v>0.47489036801248796</v>
      </c>
    </row>
    <row r="22" spans="2:27" ht="13.5" outlineLevel="1" thickBot="1">
      <c r="B22" s="2" t="s">
        <v>17</v>
      </c>
      <c r="C22" s="2"/>
      <c r="D22" s="48">
        <v>0.113818394182093</v>
      </c>
      <c r="E22" s="48">
        <v>9.2958848299252439E-2</v>
      </c>
      <c r="F22" s="48">
        <v>9.6986669392706518E-2</v>
      </c>
      <c r="G22" s="48">
        <v>5.5436861836969178E-2</v>
      </c>
      <c r="H22" s="48">
        <v>0.10806582971834104</v>
      </c>
      <c r="I22" s="48">
        <v>6.4588616508524696E-2</v>
      </c>
      <c r="J22" s="48">
        <v>4.7215294012462293E-2</v>
      </c>
      <c r="K22" s="48">
        <v>0.1904526532153597</v>
      </c>
      <c r="L22" s="48">
        <v>0.12309314099689807</v>
      </c>
      <c r="M22" s="48">
        <v>0.12191264725432929</v>
      </c>
      <c r="N22" s="2"/>
      <c r="O22" s="23">
        <v>0.25978927945266317</v>
      </c>
      <c r="P22" s="23">
        <v>0.13771587039571712</v>
      </c>
      <c r="Q22" s="23">
        <v>0.11959657892057887</v>
      </c>
      <c r="R22" s="23" t="s">
        <v>27</v>
      </c>
      <c r="S22" s="23" t="s">
        <v>27</v>
      </c>
      <c r="T22" s="23" t="s">
        <v>27</v>
      </c>
      <c r="U22" s="2"/>
      <c r="V22" s="36" t="s">
        <v>27</v>
      </c>
      <c r="W22" s="36" t="s">
        <v>27</v>
      </c>
      <c r="X22" s="36" t="s">
        <v>27</v>
      </c>
      <c r="Y22" s="37" t="s">
        <v>27</v>
      </c>
      <c r="Z22" s="37" t="s">
        <v>27</v>
      </c>
      <c r="AA22" s="37" t="s">
        <v>27</v>
      </c>
    </row>
    <row r="23" spans="2:27" ht="13.5" outlineLevel="1" thickBot="1">
      <c r="B23" s="3" t="s">
        <v>18</v>
      </c>
      <c r="C23" s="3"/>
      <c r="D23" s="60"/>
      <c r="E23" s="60"/>
      <c r="F23" s="60"/>
      <c r="G23" s="60"/>
      <c r="H23" s="47"/>
      <c r="I23" s="47"/>
      <c r="J23" s="47"/>
      <c r="K23" s="47"/>
      <c r="L23" s="47"/>
      <c r="M23" s="47"/>
      <c r="N23" s="3"/>
      <c r="O23" s="22" t="s">
        <v>29</v>
      </c>
      <c r="P23" s="22" t="s">
        <v>29</v>
      </c>
      <c r="Q23" s="22"/>
      <c r="R23" s="22"/>
      <c r="S23" s="22"/>
      <c r="T23" s="22"/>
      <c r="U23" s="3"/>
      <c r="V23" s="34" t="s">
        <v>29</v>
      </c>
      <c r="W23" s="34" t="s">
        <v>29</v>
      </c>
      <c r="X23" s="34"/>
      <c r="Y23" s="34"/>
      <c r="Z23" s="34"/>
      <c r="AA23" s="34"/>
    </row>
    <row r="24" spans="2:27" ht="12.75" customHeight="1" outlineLevel="1">
      <c r="B24" s="2" t="s">
        <v>19</v>
      </c>
      <c r="C24" s="2"/>
      <c r="D24" s="282" t="s">
        <v>81</v>
      </c>
      <c r="E24" s="282" t="s">
        <v>81</v>
      </c>
      <c r="F24" s="46">
        <v>54.931709839250559</v>
      </c>
      <c r="G24" s="46">
        <v>78.851133346430913</v>
      </c>
      <c r="H24" s="46">
        <v>62.6840809700495</v>
      </c>
      <c r="I24" s="46">
        <v>98.523071075975054</v>
      </c>
      <c r="J24" s="46">
        <v>123.26883554649559</v>
      </c>
      <c r="K24" s="46">
        <v>90.528998212740547</v>
      </c>
      <c r="L24" s="46">
        <v>118.63079140243435</v>
      </c>
      <c r="M24" s="46">
        <v>137.96401949674768</v>
      </c>
      <c r="N24" s="2"/>
      <c r="O24" s="13">
        <v>144.63378710688644</v>
      </c>
      <c r="P24" s="13">
        <v>137.69162249396581</v>
      </c>
      <c r="Q24" s="13">
        <v>185.96999176673964</v>
      </c>
      <c r="R24" s="13">
        <v>196.94831708584178</v>
      </c>
      <c r="S24" s="13">
        <v>136.8936909274332</v>
      </c>
      <c r="T24" s="17">
        <v>154.69737348588964</v>
      </c>
      <c r="U24" s="2"/>
      <c r="V24" s="29">
        <v>147.21917362293797</v>
      </c>
      <c r="W24" s="29">
        <v>158.31180138458427</v>
      </c>
      <c r="X24" s="29">
        <v>157.29151473354224</v>
      </c>
      <c r="Y24" s="27">
        <v>150.16156321555854</v>
      </c>
      <c r="Z24" s="27">
        <v>132.01952423680737</v>
      </c>
      <c r="AA24" s="29">
        <v>127.12028252179668</v>
      </c>
    </row>
    <row r="25" spans="2:27" outlineLevel="1">
      <c r="B25" s="2" t="s">
        <v>20</v>
      </c>
      <c r="C25" s="2"/>
      <c r="D25" s="283"/>
      <c r="E25" s="283"/>
      <c r="F25" s="46">
        <v>1.5035183210684202</v>
      </c>
      <c r="G25" s="46">
        <v>1.4937081776992225</v>
      </c>
      <c r="H25" s="46">
        <v>1.7064900224007036</v>
      </c>
      <c r="I25" s="46">
        <v>1.0794491470265422</v>
      </c>
      <c r="J25" s="46">
        <v>1.464135882883703</v>
      </c>
      <c r="K25" s="46">
        <v>2.1950056932655269</v>
      </c>
      <c r="L25" s="46">
        <v>2.5318986582438039</v>
      </c>
      <c r="M25" s="46">
        <v>4.308489120387164</v>
      </c>
      <c r="N25" s="2"/>
      <c r="O25" s="13">
        <v>10.270853468624331</v>
      </c>
      <c r="P25" s="13">
        <v>9.8977040949785682</v>
      </c>
      <c r="Q25" s="13">
        <v>12.135434196341597</v>
      </c>
      <c r="R25" s="13">
        <v>12.092134281131141</v>
      </c>
      <c r="S25" s="13">
        <v>14.279799357932349</v>
      </c>
      <c r="T25" s="13">
        <v>20.091033770089663</v>
      </c>
      <c r="U25" s="2"/>
      <c r="V25" s="27">
        <v>2.599383208029046</v>
      </c>
      <c r="W25" s="27">
        <v>2.3107077170398371</v>
      </c>
      <c r="X25" s="27">
        <v>2.6773179178231428</v>
      </c>
      <c r="Y25" s="27">
        <v>2.0339752271736207</v>
      </c>
      <c r="Z25" s="27">
        <v>1.6799128731252606</v>
      </c>
      <c r="AA25" s="29">
        <v>2.1440320535231536</v>
      </c>
    </row>
    <row r="26" spans="2:27" outlineLevel="1">
      <c r="B26" s="2" t="s">
        <v>21</v>
      </c>
      <c r="C26" s="2"/>
      <c r="D26" s="283"/>
      <c r="E26" s="283"/>
      <c r="F26" s="46">
        <v>9.4365831283179755</v>
      </c>
      <c r="G26" s="46">
        <v>10.772740401998952</v>
      </c>
      <c r="H26" s="46">
        <v>8.5019235529902879</v>
      </c>
      <c r="I26" s="46">
        <v>9.2897698264097173</v>
      </c>
      <c r="J26" s="46">
        <v>13.848457654228651</v>
      </c>
      <c r="K26" s="46">
        <v>17.738912337502871</v>
      </c>
      <c r="L26" s="46">
        <v>20.261706392193602</v>
      </c>
      <c r="M26" s="46">
        <v>25.861529704210206</v>
      </c>
      <c r="N26" s="2"/>
      <c r="O26" s="13">
        <v>21.58044652712557</v>
      </c>
      <c r="P26" s="13">
        <v>24.731731775113783</v>
      </c>
      <c r="Q26" s="13">
        <v>25.439539968185176</v>
      </c>
      <c r="R26" s="13">
        <v>33.549606838193348</v>
      </c>
      <c r="S26" s="13">
        <v>28.112565967064384</v>
      </c>
      <c r="T26" s="13">
        <v>34.262402229603445</v>
      </c>
      <c r="U26" s="2"/>
      <c r="V26" s="27">
        <v>27.775785465409957</v>
      </c>
      <c r="W26" s="27">
        <v>26.123037589132583</v>
      </c>
      <c r="X26" s="27">
        <v>25.700566451721055</v>
      </c>
      <c r="Y26" s="27">
        <v>36.909627044630724</v>
      </c>
      <c r="Z26" s="27">
        <v>35.780989938212912</v>
      </c>
      <c r="AA26" s="29">
        <v>36.953555029893884</v>
      </c>
    </row>
    <row r="27" spans="2:27" outlineLevel="1">
      <c r="B27" s="2" t="s">
        <v>22</v>
      </c>
      <c r="C27" s="2"/>
      <c r="D27" s="283"/>
      <c r="E27" s="283"/>
      <c r="F27" s="46">
        <v>69.037583986847494</v>
      </c>
      <c r="G27" s="46">
        <v>51.745551574232763</v>
      </c>
      <c r="H27" s="46">
        <v>44.964918068637196</v>
      </c>
      <c r="I27" s="46">
        <v>44.742384550868749</v>
      </c>
      <c r="J27" s="46">
        <v>47.82887122272713</v>
      </c>
      <c r="K27" s="46">
        <v>48.92789309813184</v>
      </c>
      <c r="L27" s="46">
        <v>45.281247499877381</v>
      </c>
      <c r="M27" s="46">
        <v>46.362508016980968</v>
      </c>
      <c r="N27" s="2"/>
      <c r="O27" s="13">
        <v>42.249342641284926</v>
      </c>
      <c r="P27" s="13">
        <v>38.480015962520547</v>
      </c>
      <c r="Q27" s="13">
        <v>33.910785758974868</v>
      </c>
      <c r="R27" s="13">
        <v>27.217901298124811</v>
      </c>
      <c r="S27" s="13">
        <v>42.369467084189424</v>
      </c>
      <c r="T27" s="13">
        <v>41.156537506634635</v>
      </c>
      <c r="U27" s="2"/>
      <c r="V27" s="27">
        <v>26.167577355599242</v>
      </c>
      <c r="W27" s="27">
        <v>23.152472591374341</v>
      </c>
      <c r="X27" s="27">
        <v>25.359092023312751</v>
      </c>
      <c r="Y27" s="27">
        <v>21.916230356824915</v>
      </c>
      <c r="Z27" s="27">
        <v>25.404982149858913</v>
      </c>
      <c r="AA27" s="29">
        <v>23.756050012714439</v>
      </c>
    </row>
    <row r="28" spans="2:27" outlineLevel="1">
      <c r="B28" s="2" t="s">
        <v>23</v>
      </c>
      <c r="C28" s="2"/>
      <c r="D28" s="283"/>
      <c r="E28" s="283"/>
      <c r="F28" s="46">
        <v>39.414989174395359</v>
      </c>
      <c r="G28" s="46">
        <v>41.004481993367868</v>
      </c>
      <c r="H28" s="46">
        <v>44.353510617877312</v>
      </c>
      <c r="I28" s="46">
        <v>42.47269168306341</v>
      </c>
      <c r="J28" s="46">
        <v>40.399437810060292</v>
      </c>
      <c r="K28" s="46">
        <v>45.227610621079073</v>
      </c>
      <c r="L28" s="46">
        <v>38.334962892289951</v>
      </c>
      <c r="M28" s="46">
        <v>36.116956352283943</v>
      </c>
      <c r="N28" s="2"/>
      <c r="O28" s="13">
        <v>45.937951782858583</v>
      </c>
      <c r="P28" s="13">
        <v>45.485007509268208</v>
      </c>
      <c r="Q28" s="13">
        <v>43.345883575285626</v>
      </c>
      <c r="R28" s="13">
        <v>43.209752078657409</v>
      </c>
      <c r="S28" s="13">
        <v>43.558360784518136</v>
      </c>
      <c r="T28" s="13">
        <v>34.971320143875396</v>
      </c>
      <c r="U28" s="2"/>
      <c r="V28" s="27">
        <v>42.441968446187481</v>
      </c>
      <c r="W28" s="27">
        <v>41.021116357765216</v>
      </c>
      <c r="X28" s="27">
        <v>41.87692020407119</v>
      </c>
      <c r="Y28" s="27">
        <v>40.921262355645283</v>
      </c>
      <c r="Z28" s="27">
        <v>40.261018091034842</v>
      </c>
      <c r="AA28" s="29">
        <v>38.572559851643668</v>
      </c>
    </row>
    <row r="29" spans="2:27" outlineLevel="1">
      <c r="B29" s="2" t="s">
        <v>24</v>
      </c>
      <c r="C29" s="2"/>
      <c r="D29" s="283"/>
      <c r="E29" s="283"/>
      <c r="F29" s="44">
        <v>0.10776296599189611</v>
      </c>
      <c r="G29" s="44">
        <v>6.1596513152187976E-2</v>
      </c>
      <c r="H29" s="44">
        <v>0.12007314413149005</v>
      </c>
      <c r="I29" s="44">
        <v>8.7689654529821859E-2</v>
      </c>
      <c r="J29" s="44">
        <v>6.4102515958525438E-2</v>
      </c>
      <c r="K29" s="44">
        <v>0.13827384411526114</v>
      </c>
      <c r="L29" s="44">
        <v>8.4658995706727372E-2</v>
      </c>
      <c r="M29" s="44">
        <v>8.5124971240742198E-2</v>
      </c>
      <c r="N29" s="2"/>
      <c r="O29" s="18">
        <v>0.19346010172006831</v>
      </c>
      <c r="P29" s="18">
        <v>0.21286569207194533</v>
      </c>
      <c r="Q29" s="18">
        <v>7.919773453603568E-2</v>
      </c>
      <c r="R29" s="12" t="s">
        <v>27</v>
      </c>
      <c r="S29" s="18">
        <v>0.33722623716335437</v>
      </c>
      <c r="T29" s="23">
        <v>4.8863262730105799</v>
      </c>
      <c r="U29" s="2"/>
      <c r="V29" s="36" t="s">
        <v>27</v>
      </c>
      <c r="W29" s="36" t="s">
        <v>27</v>
      </c>
      <c r="X29" s="36" t="s">
        <v>27</v>
      </c>
      <c r="Y29" s="37" t="s">
        <v>27</v>
      </c>
      <c r="Z29" s="37" t="s">
        <v>27</v>
      </c>
      <c r="AA29" s="37" t="s">
        <v>27</v>
      </c>
    </row>
    <row r="30" spans="2:27" outlineLevel="1">
      <c r="B30" s="2" t="s">
        <v>25</v>
      </c>
      <c r="C30" s="2"/>
      <c r="D30" s="283"/>
      <c r="E30" s="283"/>
      <c r="F30" s="46">
        <v>2.7946891642245428</v>
      </c>
      <c r="G30" s="46">
        <v>4.3710885226232739</v>
      </c>
      <c r="H30" s="46">
        <v>1.2624239408333207</v>
      </c>
      <c r="I30" s="46">
        <v>10.43584571762783</v>
      </c>
      <c r="J30" s="46">
        <v>12.842103113426642</v>
      </c>
      <c r="K30" s="46">
        <v>2.3206489187218846</v>
      </c>
      <c r="L30" s="46">
        <v>2.9264290012560181</v>
      </c>
      <c r="M30" s="46">
        <v>9.2711853947365253</v>
      </c>
      <c r="N30" s="2"/>
      <c r="O30" s="13">
        <v>9.0746938118177116</v>
      </c>
      <c r="P30" s="12" t="s">
        <v>27</v>
      </c>
      <c r="Q30" s="12" t="s">
        <v>27</v>
      </c>
      <c r="R30" s="12" t="s">
        <v>27</v>
      </c>
      <c r="S30" s="12" t="s">
        <v>27</v>
      </c>
      <c r="T30" s="12" t="s">
        <v>27</v>
      </c>
      <c r="U30" s="2"/>
      <c r="V30" s="37" t="s">
        <v>27</v>
      </c>
      <c r="W30" s="37" t="s">
        <v>27</v>
      </c>
      <c r="X30" s="37" t="s">
        <v>27</v>
      </c>
      <c r="Y30" s="37" t="s">
        <v>27</v>
      </c>
      <c r="Z30" s="37" t="s">
        <v>27</v>
      </c>
      <c r="AA30" s="37" t="s">
        <v>27</v>
      </c>
    </row>
    <row r="31" spans="2:27" ht="13.5" outlineLevel="1" thickBot="1">
      <c r="B31" s="4" t="s">
        <v>26</v>
      </c>
      <c r="C31" s="4"/>
      <c r="D31" s="284"/>
      <c r="E31" s="284"/>
      <c r="F31" s="59">
        <v>0</v>
      </c>
      <c r="G31" s="59">
        <v>0</v>
      </c>
      <c r="H31" s="59">
        <v>0</v>
      </c>
      <c r="I31" s="49">
        <v>0.42624902455113772</v>
      </c>
      <c r="J31" s="49">
        <v>0.33831694305203258</v>
      </c>
      <c r="K31" s="49">
        <v>0.81586825137192576</v>
      </c>
      <c r="L31" s="49">
        <v>0.45558890647118611</v>
      </c>
      <c r="M31" s="49">
        <v>0.34596277511772444</v>
      </c>
      <c r="N31" s="4"/>
      <c r="O31" s="25">
        <v>1.2261689861519032</v>
      </c>
      <c r="P31" s="25">
        <v>0.79232287757798836</v>
      </c>
      <c r="Q31" s="25">
        <v>0.27489483226610151</v>
      </c>
      <c r="R31" s="26" t="s">
        <v>27</v>
      </c>
      <c r="S31" s="25">
        <v>0.52779660002802609</v>
      </c>
      <c r="T31" s="25">
        <v>0.14461891570580976</v>
      </c>
      <c r="U31" s="4"/>
      <c r="V31" s="38" t="s">
        <v>27</v>
      </c>
      <c r="W31" s="38" t="s">
        <v>27</v>
      </c>
      <c r="X31" s="38" t="s">
        <v>27</v>
      </c>
      <c r="Y31" s="39" t="s">
        <v>27</v>
      </c>
      <c r="Z31" s="39" t="s">
        <v>27</v>
      </c>
      <c r="AA31" s="39" t="s">
        <v>27</v>
      </c>
    </row>
    <row r="32" spans="2:27" ht="13.5" customHeight="1" outlineLevel="1">
      <c r="B32" s="62" t="s">
        <v>37</v>
      </c>
      <c r="C32" s="6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  <c r="Q32" s="5"/>
    </row>
    <row r="33" spans="2:27" outlineLevel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"/>
    </row>
    <row r="34" spans="2:27" outlineLevel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</row>
    <row r="35" spans="2:27" ht="16.5" thickBot="1">
      <c r="B35" s="42" t="s">
        <v>34</v>
      </c>
      <c r="C35" s="42"/>
      <c r="D35" s="51"/>
      <c r="E35" s="51"/>
      <c r="F35" s="51"/>
      <c r="G35" s="51"/>
      <c r="H35" s="51"/>
      <c r="I35" s="51"/>
      <c r="J35" s="51"/>
      <c r="K35" s="51"/>
      <c r="L35" s="51"/>
      <c r="P35"/>
    </row>
    <row r="36" spans="2:27" ht="25.5" outlineLevel="1">
      <c r="B36" s="1" t="s">
        <v>28</v>
      </c>
      <c r="C36" s="1"/>
      <c r="D36" s="1"/>
      <c r="E36" s="1"/>
      <c r="F36" s="1"/>
      <c r="G36" s="272" t="s">
        <v>30</v>
      </c>
      <c r="H36" s="272"/>
      <c r="I36" s="272"/>
      <c r="J36" s="272"/>
      <c r="K36" s="272"/>
      <c r="L36" s="272"/>
      <c r="M36" s="272"/>
      <c r="N36" s="280" t="s">
        <v>32</v>
      </c>
      <c r="O36" s="1"/>
      <c r="P36" s="1"/>
      <c r="Q36" s="1"/>
      <c r="R36" s="1"/>
      <c r="S36" s="1"/>
      <c r="T36" s="1"/>
      <c r="U36" s="278" t="s">
        <v>31</v>
      </c>
      <c r="V36" s="1"/>
      <c r="W36" s="1"/>
      <c r="X36" s="1"/>
      <c r="Y36" s="1"/>
      <c r="Z36" s="1"/>
      <c r="AA36" s="1"/>
    </row>
    <row r="37" spans="2:27" ht="13.5" outlineLevel="1" thickBot="1">
      <c r="B37" s="2"/>
      <c r="C37" s="2"/>
      <c r="D37" s="40">
        <v>2019</v>
      </c>
      <c r="E37" s="40">
        <v>2018</v>
      </c>
      <c r="F37" s="40">
        <v>2017</v>
      </c>
      <c r="G37" s="40">
        <v>2016</v>
      </c>
      <c r="H37" s="40">
        <v>2015</v>
      </c>
      <c r="I37" s="40">
        <v>2014</v>
      </c>
      <c r="J37" s="40">
        <v>2013</v>
      </c>
      <c r="K37" s="40">
        <v>2012</v>
      </c>
      <c r="L37" s="40">
        <v>2011</v>
      </c>
      <c r="M37" s="40">
        <v>2010</v>
      </c>
      <c r="N37" s="281"/>
      <c r="O37" s="12">
        <v>2009</v>
      </c>
      <c r="P37" s="12">
        <v>2008</v>
      </c>
      <c r="Q37" s="12">
        <v>2007</v>
      </c>
      <c r="R37" s="13">
        <v>2006</v>
      </c>
      <c r="S37" s="13">
        <v>2005</v>
      </c>
      <c r="T37" s="13">
        <v>2004</v>
      </c>
      <c r="U37" s="279"/>
      <c r="V37" s="27">
        <v>2009</v>
      </c>
      <c r="W37" s="27">
        <v>2008</v>
      </c>
      <c r="X37" s="27">
        <v>2007</v>
      </c>
      <c r="Y37" s="27">
        <v>2006</v>
      </c>
      <c r="Z37" s="27">
        <v>2005</v>
      </c>
      <c r="AA37" s="27">
        <v>2004</v>
      </c>
    </row>
    <row r="38" spans="2:27" ht="13.5" outlineLevel="1" thickBot="1">
      <c r="B38" s="3" t="s">
        <v>0</v>
      </c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14"/>
      <c r="P38" s="15"/>
      <c r="Q38" s="14"/>
      <c r="R38" s="16"/>
      <c r="S38" s="16"/>
      <c r="T38" s="16"/>
      <c r="U38" s="3"/>
      <c r="V38" s="28"/>
      <c r="W38" s="28"/>
      <c r="X38" s="28"/>
      <c r="Y38" s="28"/>
      <c r="Z38" s="28"/>
      <c r="AA38" s="28"/>
    </row>
    <row r="39" spans="2:27" ht="15.75" outlineLevel="1">
      <c r="B39" s="2" t="s">
        <v>1</v>
      </c>
      <c r="C39" s="2"/>
      <c r="D39" s="46">
        <v>170.56477665655251</v>
      </c>
      <c r="E39" s="46">
        <v>231.61973493093259</v>
      </c>
      <c r="F39" s="46">
        <v>213.01281295290795</v>
      </c>
      <c r="G39" s="46">
        <v>281.97836588517248</v>
      </c>
      <c r="H39" s="46">
        <v>229.53023251254081</v>
      </c>
      <c r="I39" s="43">
        <v>323.88630187203455</v>
      </c>
      <c r="J39" s="43">
        <v>401.2483995231392</v>
      </c>
      <c r="K39" s="43">
        <v>335.0250345839795</v>
      </c>
      <c r="L39" s="43">
        <v>404.88678659125731</v>
      </c>
      <c r="M39" s="43">
        <v>477.02324047435133</v>
      </c>
      <c r="N39" s="2"/>
      <c r="O39" s="17">
        <v>511.69115053664262</v>
      </c>
      <c r="P39" s="17">
        <v>474.92371567830543</v>
      </c>
      <c r="Q39" s="17">
        <v>588.49661668865247</v>
      </c>
      <c r="R39" s="17">
        <v>629.10961259305009</v>
      </c>
      <c r="S39" s="17">
        <v>508.51301658852412</v>
      </c>
      <c r="T39" s="17">
        <v>555.3574003864735</v>
      </c>
      <c r="U39" s="2"/>
      <c r="V39" s="29">
        <v>489.71544851530314</v>
      </c>
      <c r="W39" s="29">
        <v>500.31679865442453</v>
      </c>
      <c r="X39" s="29">
        <v>492.52729414636434</v>
      </c>
      <c r="Y39" s="29">
        <v>510.03787699583529</v>
      </c>
      <c r="Z39" s="29">
        <v>479.70373726360526</v>
      </c>
      <c r="AA39" s="29">
        <v>470.01442101568887</v>
      </c>
    </row>
    <row r="40" spans="2:27" ht="15.75" outlineLevel="1">
      <c r="B40" s="2" t="s">
        <v>2</v>
      </c>
      <c r="C40" s="2"/>
      <c r="D40" s="44">
        <v>0.14586529033132858</v>
      </c>
      <c r="E40" s="44">
        <v>0.11268860059208022</v>
      </c>
      <c r="F40" s="44">
        <v>0.1169442558711606</v>
      </c>
      <c r="G40" s="44">
        <v>0.11681928026435374</v>
      </c>
      <c r="H40" s="44">
        <v>9.8652219718723941E-2</v>
      </c>
      <c r="I40" s="44">
        <v>0.1159063953804258</v>
      </c>
      <c r="J40" s="44">
        <v>0.14730326942529656</v>
      </c>
      <c r="K40" s="44">
        <v>0.16832426468077272</v>
      </c>
      <c r="L40" s="44">
        <v>0.22053404200273785</v>
      </c>
      <c r="M40" s="44">
        <v>0.25877074223945945</v>
      </c>
      <c r="N40" s="2"/>
      <c r="O40" s="18">
        <v>0.17027886453646238</v>
      </c>
      <c r="P40" s="18">
        <v>0.15531425347122788</v>
      </c>
      <c r="Q40" s="18">
        <v>0.15875219335971039</v>
      </c>
      <c r="R40" s="18">
        <v>0.2020745894088169</v>
      </c>
      <c r="S40" s="18">
        <v>0.24160944832748021</v>
      </c>
      <c r="T40" s="19">
        <v>0.25370651082227097</v>
      </c>
      <c r="U40" s="2"/>
      <c r="V40" s="30">
        <v>0.30932896457832132</v>
      </c>
      <c r="W40" s="30">
        <v>0.31655387149106001</v>
      </c>
      <c r="X40" s="30">
        <v>0.30567688827821299</v>
      </c>
      <c r="Y40" s="31">
        <v>0.43019390215278469</v>
      </c>
      <c r="Z40" s="31">
        <v>0.48392339861117623</v>
      </c>
      <c r="AA40" s="30">
        <v>0.54551453982532816</v>
      </c>
    </row>
    <row r="41" spans="2:27" ht="15.75" outlineLevel="1">
      <c r="B41" s="2" t="s">
        <v>3</v>
      </c>
      <c r="C41" s="2"/>
      <c r="D41" s="45">
        <v>3.4311766981908994E-3</v>
      </c>
      <c r="E41" s="45">
        <v>4.0256875112722528E-3</v>
      </c>
      <c r="F41" s="45">
        <v>4.0236812882122703E-3</v>
      </c>
      <c r="G41" s="45">
        <v>4.4145084025392937E-3</v>
      </c>
      <c r="H41" s="45">
        <v>3.8911728238574688E-3</v>
      </c>
      <c r="I41" s="45">
        <v>5.3734747608627396E-3</v>
      </c>
      <c r="J41" s="45">
        <v>5.8133836101838896E-3</v>
      </c>
      <c r="K41" s="45">
        <v>5.85897501804916E-3</v>
      </c>
      <c r="L41" s="45">
        <v>5.8065177974433889E-3</v>
      </c>
      <c r="M41" s="45">
        <v>6.6364334535375822E-3</v>
      </c>
      <c r="N41" s="2"/>
      <c r="O41" s="20">
        <v>8.5861788266059745E-3</v>
      </c>
      <c r="P41" s="20">
        <v>9.1334100055403804E-3</v>
      </c>
      <c r="Q41" s="20">
        <v>9.6599023400494172E-3</v>
      </c>
      <c r="R41" s="20">
        <v>9.7771882031755381E-3</v>
      </c>
      <c r="S41" s="20">
        <v>9.1634704794357844E-3</v>
      </c>
      <c r="T41" s="21">
        <v>1.8447996198388054E-2</v>
      </c>
      <c r="U41" s="2"/>
      <c r="V41" s="32">
        <v>6.30742474784782E-3</v>
      </c>
      <c r="W41" s="32">
        <v>7.3988355030644454E-3</v>
      </c>
      <c r="X41" s="32">
        <v>7.5045365455618804E-3</v>
      </c>
      <c r="Y41" s="33">
        <v>7.5842687959346948E-3</v>
      </c>
      <c r="Z41" s="33">
        <v>7.2349422906103191E-3</v>
      </c>
      <c r="AA41" s="32">
        <v>7.8215329513427311E-3</v>
      </c>
    </row>
    <row r="42" spans="2:27" ht="15.75" outlineLevel="1">
      <c r="B42" s="2" t="s">
        <v>4</v>
      </c>
      <c r="C42" s="2"/>
      <c r="D42" s="46">
        <v>175.2338995708966</v>
      </c>
      <c r="E42" s="46">
        <v>235.63660482409372</v>
      </c>
      <c r="F42" s="46">
        <v>217.22559480607649</v>
      </c>
      <c r="G42" s="46">
        <v>286.58094215496675</v>
      </c>
      <c r="H42" s="46">
        <v>233.30696453022833</v>
      </c>
      <c r="I42" s="46">
        <v>328.57713328652568</v>
      </c>
      <c r="J42" s="46">
        <v>406.79280951136167</v>
      </c>
      <c r="K42" s="46">
        <v>340.70887208037203</v>
      </c>
      <c r="L42" s="46">
        <v>411.64635210375678</v>
      </c>
      <c r="M42" s="46">
        <v>484.7998128825904</v>
      </c>
      <c r="N42" s="2"/>
      <c r="O42" s="13">
        <v>518.23571367740499</v>
      </c>
      <c r="P42" s="13">
        <v>481.45908303890042</v>
      </c>
      <c r="Q42" s="13">
        <v>595.38881553779277</v>
      </c>
      <c r="R42" s="13">
        <v>636.38410731362023</v>
      </c>
      <c r="S42" s="13">
        <v>516.55740085373054</v>
      </c>
      <c r="T42" s="17">
        <v>566.40411593524152</v>
      </c>
      <c r="U42" s="2"/>
      <c r="V42" s="29">
        <v>498.35320102083813</v>
      </c>
      <c r="W42" s="29">
        <v>509.38134961855383</v>
      </c>
      <c r="X42" s="29">
        <v>501.37945777312598</v>
      </c>
      <c r="Y42" s="27">
        <v>521.42307226778303</v>
      </c>
      <c r="Z42" s="27">
        <v>492.21376591562534</v>
      </c>
      <c r="AA42" s="29">
        <v>483.89490156693699</v>
      </c>
    </row>
    <row r="43" spans="2:27" ht="15.75" outlineLevel="1">
      <c r="B43" s="2" t="s">
        <v>5</v>
      </c>
      <c r="C43" s="2"/>
      <c r="D43" s="44">
        <v>3.7859149679692214E-2</v>
      </c>
      <c r="E43" s="44">
        <v>5.2387166484755984E-2</v>
      </c>
      <c r="F43" s="44">
        <v>4.3564718920309602E-2</v>
      </c>
      <c r="G43" s="44">
        <v>5.3325037842484421E-2</v>
      </c>
      <c r="H43" s="44">
        <v>5.4682425080931907E-2</v>
      </c>
      <c r="I43" s="44">
        <v>5.6296579579668084E-2</v>
      </c>
      <c r="J43" s="44">
        <v>7.2595797503397369E-2</v>
      </c>
      <c r="K43" s="44">
        <v>7.0064487066584455E-2</v>
      </c>
      <c r="L43" s="44">
        <v>7.1472485307542952E-2</v>
      </c>
      <c r="M43" s="44">
        <v>8.8169426639269174E-2</v>
      </c>
      <c r="N43" s="2"/>
      <c r="O43" s="18">
        <v>0.16779507332417337</v>
      </c>
      <c r="P43" s="18">
        <v>0.20613485024280109</v>
      </c>
      <c r="Q43" s="18">
        <v>0.27448150626121887</v>
      </c>
      <c r="R43" s="18">
        <v>0.33230326143134398</v>
      </c>
      <c r="S43" s="18">
        <v>0.28517308489613413</v>
      </c>
      <c r="T43" s="19">
        <v>0.35559051344042436</v>
      </c>
      <c r="U43" s="2"/>
      <c r="V43" s="30">
        <v>7.0122177930471832E-2</v>
      </c>
      <c r="W43" s="30">
        <v>0.11153455779062317</v>
      </c>
      <c r="X43" s="30">
        <v>0.15972095394029878</v>
      </c>
      <c r="Y43" s="31">
        <v>0.11368599576703503</v>
      </c>
      <c r="Z43" s="31">
        <v>8.695000771684025E-2</v>
      </c>
      <c r="AA43" s="30">
        <v>0.12238481945049386</v>
      </c>
    </row>
    <row r="44" spans="2:27" ht="15.75" outlineLevel="1">
      <c r="B44" s="2" t="s">
        <v>6</v>
      </c>
      <c r="C44" s="2"/>
      <c r="D44" s="44">
        <v>0.27151483666572412</v>
      </c>
      <c r="E44" s="44">
        <v>0.27191790722481313</v>
      </c>
      <c r="F44" s="44">
        <v>0.21337900562601722</v>
      </c>
      <c r="G44" s="44">
        <v>0.21886846576093152</v>
      </c>
      <c r="H44" s="44">
        <v>0.1979068414938677</v>
      </c>
      <c r="I44" s="44">
        <v>0.23428750176867869</v>
      </c>
      <c r="J44" s="44">
        <v>0.29143630962304307</v>
      </c>
      <c r="K44" s="44">
        <v>0.29361790426077733</v>
      </c>
      <c r="L44" s="44">
        <v>0.33318480946674223</v>
      </c>
      <c r="M44" s="44">
        <v>0.38120431858065956</v>
      </c>
      <c r="N44" s="2"/>
      <c r="O44" s="18">
        <v>0.48709402317454764</v>
      </c>
      <c r="P44" s="18">
        <v>0.54240942540489034</v>
      </c>
      <c r="Q44" s="18">
        <v>0.65013578415822326</v>
      </c>
      <c r="R44" s="18">
        <v>0.81439471069064029</v>
      </c>
      <c r="S44" s="18">
        <v>0.87195162734937737</v>
      </c>
      <c r="T44" s="19">
        <v>0.93759761794683461</v>
      </c>
      <c r="U44" s="2"/>
      <c r="V44" s="30">
        <v>0.40940182044551859</v>
      </c>
      <c r="W44" s="30">
        <v>0.57261492641610345</v>
      </c>
      <c r="X44" s="30">
        <v>0.83289097579032112</v>
      </c>
      <c r="Y44" s="31">
        <v>0.92408944490080258</v>
      </c>
      <c r="Z44" s="31">
        <v>0.97528511351058245</v>
      </c>
      <c r="AA44" s="30">
        <v>0.98289068674997748</v>
      </c>
    </row>
    <row r="45" spans="2:27" outlineLevel="1">
      <c r="B45" s="2" t="s">
        <v>7</v>
      </c>
      <c r="C45" s="2"/>
      <c r="D45" s="44">
        <v>0.18016858458236443</v>
      </c>
      <c r="E45" s="44">
        <v>0.17246610905346826</v>
      </c>
      <c r="F45" s="44">
        <v>0.18170793506693744</v>
      </c>
      <c r="G45" s="44">
        <v>0.15608066723432643</v>
      </c>
      <c r="H45" s="44">
        <v>0.13533259590470689</v>
      </c>
      <c r="I45" s="44">
        <v>0.16394600728247166</v>
      </c>
      <c r="J45" s="44">
        <v>0.17105901123964409</v>
      </c>
      <c r="K45" s="44">
        <v>0.18627561728804565</v>
      </c>
      <c r="L45" s="44">
        <v>0.17485305447020102</v>
      </c>
      <c r="M45" s="44">
        <v>0.1782826423193066</v>
      </c>
      <c r="N45" s="2"/>
      <c r="O45" s="18">
        <v>0.1860565856422953</v>
      </c>
      <c r="P45" s="18">
        <v>0.17394475079365432</v>
      </c>
      <c r="Q45" s="18">
        <v>0.16711848067738611</v>
      </c>
      <c r="R45" s="18">
        <v>0.17851701063036091</v>
      </c>
      <c r="S45" s="18">
        <v>0.21554772599701935</v>
      </c>
      <c r="T45" s="19">
        <v>0.20083084939060453</v>
      </c>
      <c r="U45" s="2"/>
      <c r="V45" s="30">
        <v>0.14490802398387709</v>
      </c>
      <c r="W45" s="30">
        <v>0.17259809555914385</v>
      </c>
      <c r="X45" s="30">
        <v>0.17642786671545882</v>
      </c>
      <c r="Y45" s="31">
        <v>0.22740403765988468</v>
      </c>
      <c r="Z45" s="31">
        <v>0.25462045576032927</v>
      </c>
      <c r="AA45" s="30">
        <v>0.27866938223437765</v>
      </c>
    </row>
    <row r="46" spans="2:27" outlineLevel="1">
      <c r="B46" s="2" t="s">
        <v>8</v>
      </c>
      <c r="C46" s="2"/>
      <c r="D46" s="44">
        <v>2.6255712517082967E-2</v>
      </c>
      <c r="E46" s="44">
        <v>2.0619653512539516E-2</v>
      </c>
      <c r="F46" s="44">
        <v>2.201820491626566E-2</v>
      </c>
      <c r="G46" s="44">
        <v>2.1565773875341754E-2</v>
      </c>
      <c r="H46" s="44">
        <v>1.7325142905297481E-2</v>
      </c>
      <c r="I46" s="44">
        <v>2.2612950578098808E-2</v>
      </c>
      <c r="J46" s="44">
        <v>3.0210238491988412E-2</v>
      </c>
      <c r="K46" s="44">
        <v>3.5714445367700777E-2</v>
      </c>
      <c r="L46" s="44">
        <v>4.5747266555255336E-2</v>
      </c>
      <c r="M46" s="44">
        <v>5.3436202975272122E-2</v>
      </c>
      <c r="N46" s="2"/>
      <c r="O46" s="18">
        <v>4.0057429151231998E-2</v>
      </c>
      <c r="P46" s="18">
        <v>4.4131497608813325E-2</v>
      </c>
      <c r="Q46" s="18">
        <v>4.4774685234134026E-2</v>
      </c>
      <c r="R46" s="18">
        <v>5.3855867808636715E-2</v>
      </c>
      <c r="S46" s="18">
        <v>6.288457283311627E-2</v>
      </c>
      <c r="T46" s="19">
        <v>6.7106378398320038E-2</v>
      </c>
      <c r="U46" s="2"/>
      <c r="V46" s="30">
        <v>5.7777931852308451E-2</v>
      </c>
      <c r="W46" s="30">
        <v>7.5197658032784706E-2</v>
      </c>
      <c r="X46" s="30">
        <v>7.0292861164159823E-2</v>
      </c>
      <c r="Y46" s="31">
        <v>9.4713901378313523E-2</v>
      </c>
      <c r="Z46" s="31">
        <v>0.1074631029432439</v>
      </c>
      <c r="AA46" s="30">
        <v>0.12568115362648813</v>
      </c>
    </row>
    <row r="47" spans="2:27" ht="13.5" outlineLevel="1" thickBot="1">
      <c r="B47" s="2" t="s">
        <v>9</v>
      </c>
      <c r="C47" s="2"/>
      <c r="D47" s="44">
        <v>1.6217339888676175E-2</v>
      </c>
      <c r="E47" s="44">
        <v>1.7383758543704331E-2</v>
      </c>
      <c r="F47" s="44">
        <v>6.8937630289025911E-3</v>
      </c>
      <c r="G47" s="44">
        <v>7.8715990620658125E-3</v>
      </c>
      <c r="H47" s="44">
        <v>6.442618610677079E-3</v>
      </c>
      <c r="I47" s="44">
        <v>1.114829389147372E-2</v>
      </c>
      <c r="J47" s="44">
        <v>1.6148095329267958E-2</v>
      </c>
      <c r="K47" s="44">
        <v>1.0544586501374737E-2</v>
      </c>
      <c r="L47" s="44">
        <v>1.1585026189239029E-2</v>
      </c>
      <c r="M47" s="44">
        <v>1.1702285950429615E-2</v>
      </c>
      <c r="N47" s="2"/>
      <c r="O47" s="18">
        <v>1.2074512759017072E-2</v>
      </c>
      <c r="P47" s="18">
        <v>1.1499038060961917E-2</v>
      </c>
      <c r="Q47" s="18">
        <v>2.2210297395728908E-2</v>
      </c>
      <c r="R47" s="18">
        <v>1.8574441830360968E-2</v>
      </c>
      <c r="S47" s="18">
        <v>2.1139139482231104E-2</v>
      </c>
      <c r="T47" s="19">
        <v>2.9109047180712125E-2</v>
      </c>
      <c r="U47" s="2"/>
      <c r="V47" s="30">
        <v>2.0588056736698696E-2</v>
      </c>
      <c r="W47" s="30">
        <v>2.2711300854644487E-2</v>
      </c>
      <c r="X47" s="30">
        <v>1.9843676479417229E-2</v>
      </c>
      <c r="Y47" s="31">
        <v>1.8380562786558086E-2</v>
      </c>
      <c r="Z47" s="31">
        <v>2.2512964911471051E-2</v>
      </c>
      <c r="AA47" s="30">
        <v>2.2295745804589796E-2</v>
      </c>
    </row>
    <row r="48" spans="2:27" ht="13.5" outlineLevel="1" thickBot="1">
      <c r="B48" s="3" t="s">
        <v>10</v>
      </c>
      <c r="C48" s="3"/>
      <c r="D48" s="60"/>
      <c r="E48" s="60"/>
      <c r="F48" s="60"/>
      <c r="G48" s="60"/>
      <c r="H48" s="60"/>
      <c r="I48" s="47"/>
      <c r="J48" s="47"/>
      <c r="K48" s="47"/>
      <c r="L48" s="47"/>
      <c r="M48" s="47"/>
      <c r="N48" s="3"/>
      <c r="O48" s="22"/>
      <c r="P48" s="22"/>
      <c r="Q48" s="22"/>
      <c r="R48" s="22"/>
      <c r="S48" s="22"/>
      <c r="T48" s="22"/>
      <c r="U48" s="3"/>
      <c r="V48" s="34"/>
      <c r="W48" s="34"/>
      <c r="X48" s="34"/>
      <c r="Y48" s="34"/>
      <c r="Z48" s="34"/>
      <c r="AA48" s="34"/>
    </row>
    <row r="49" spans="2:27" outlineLevel="1">
      <c r="B49" s="2" t="s">
        <v>11</v>
      </c>
      <c r="C49" s="2"/>
      <c r="D49" s="48">
        <v>4.6353926474552054</v>
      </c>
      <c r="E49" s="48">
        <v>7.9621296494319189</v>
      </c>
      <c r="F49" s="48">
        <v>6.7317874380556351</v>
      </c>
      <c r="G49" s="48">
        <v>9.5932840861330924</v>
      </c>
      <c r="H49" s="48">
        <v>7.4536770391245666</v>
      </c>
      <c r="I49" s="48">
        <v>10.858215890978576</v>
      </c>
      <c r="J49" s="48">
        <v>12.699143401095196</v>
      </c>
      <c r="K49" s="48">
        <v>10.272502164927021</v>
      </c>
      <c r="L49" s="48">
        <v>13.718477041007729</v>
      </c>
      <c r="M49" s="48">
        <v>13.797311798173292</v>
      </c>
      <c r="N49" s="2"/>
      <c r="O49" s="23">
        <v>14.32016568092426</v>
      </c>
      <c r="P49" s="23">
        <v>17.139848314538277</v>
      </c>
      <c r="Q49" s="23">
        <v>20.296016906037512</v>
      </c>
      <c r="R49" s="23">
        <v>19.615882991207531</v>
      </c>
      <c r="S49" s="23">
        <v>16.866082671460738</v>
      </c>
      <c r="T49" s="24">
        <v>18.407891892343805</v>
      </c>
      <c r="U49" s="2"/>
      <c r="V49" s="35">
        <v>17.004042390791884</v>
      </c>
      <c r="W49" s="35">
        <v>19.974253994750335</v>
      </c>
      <c r="X49" s="35">
        <v>18.948009208580991</v>
      </c>
      <c r="Y49" s="36">
        <v>15.081429923226183</v>
      </c>
      <c r="Z49" s="36">
        <v>15.875022512742966</v>
      </c>
      <c r="AA49" s="35">
        <v>13.818693695337721</v>
      </c>
    </row>
    <row r="50" spans="2:27" outlineLevel="1">
      <c r="B50" s="2" t="s">
        <v>12</v>
      </c>
      <c r="C50" s="2"/>
      <c r="D50" s="48">
        <v>0.79781941497227715</v>
      </c>
      <c r="E50" s="48">
        <v>1.3703998996353803</v>
      </c>
      <c r="F50" s="48">
        <v>1.0800863573497295</v>
      </c>
      <c r="G50" s="48">
        <v>1.5188158705647177</v>
      </c>
      <c r="H50" s="48">
        <v>1.226628297706293</v>
      </c>
      <c r="I50" s="48">
        <v>1.8043646635292421</v>
      </c>
      <c r="J50" s="48">
        <v>3.9416165704218566</v>
      </c>
      <c r="K50" s="48">
        <v>1.3878909498815706</v>
      </c>
      <c r="L50" s="48">
        <v>1.4349903343809884</v>
      </c>
      <c r="M50" s="48">
        <v>1.9262893340344622</v>
      </c>
      <c r="N50" s="2"/>
      <c r="O50" s="23">
        <v>2.7790903529451545</v>
      </c>
      <c r="P50" s="23">
        <v>2.204109340975966</v>
      </c>
      <c r="Q50" s="23">
        <v>2.7224207576943127</v>
      </c>
      <c r="R50" s="23">
        <v>2.9351194402005452</v>
      </c>
      <c r="S50" s="23">
        <v>1.954142356499456</v>
      </c>
      <c r="T50" s="24">
        <v>3.3250736993949062</v>
      </c>
      <c r="U50" s="2"/>
      <c r="V50" s="35">
        <v>1.8834814318223549</v>
      </c>
      <c r="W50" s="35">
        <v>1.9770018901317226</v>
      </c>
      <c r="X50" s="35">
        <v>2.0479344067456751</v>
      </c>
      <c r="Y50" s="36">
        <v>2.0029339372779535</v>
      </c>
      <c r="Z50" s="36">
        <v>2.1245435228853515</v>
      </c>
      <c r="AA50" s="35">
        <v>1.6563848378568735</v>
      </c>
    </row>
    <row r="51" spans="2:27" outlineLevel="1">
      <c r="B51" s="2" t="s">
        <v>13</v>
      </c>
      <c r="C51" s="2"/>
      <c r="D51" s="48">
        <v>1.6853162060461004</v>
      </c>
      <c r="E51" s="48">
        <v>2.894836997291792</v>
      </c>
      <c r="F51" s="48">
        <v>2.6424819452066712</v>
      </c>
      <c r="G51" s="48">
        <v>3.8208072987776776</v>
      </c>
      <c r="H51" s="48">
        <v>2.9739493852056267</v>
      </c>
      <c r="I51" s="48">
        <v>4.3082317622617454</v>
      </c>
      <c r="J51" s="48">
        <v>5.6377607443133604</v>
      </c>
      <c r="K51" s="48">
        <v>4.4586929828675173</v>
      </c>
      <c r="L51" s="48">
        <v>5.2986640663801001</v>
      </c>
      <c r="M51" s="48">
        <v>5.4096205180906844</v>
      </c>
      <c r="N51" s="2"/>
      <c r="O51" s="23">
        <v>5.4252252225028812</v>
      </c>
      <c r="P51" s="23">
        <v>5.2322614427159815</v>
      </c>
      <c r="Q51" s="23">
        <v>7.2316314824741834</v>
      </c>
      <c r="R51" s="23">
        <v>9.1971757963362375</v>
      </c>
      <c r="S51" s="23">
        <v>7.2220233585730353</v>
      </c>
      <c r="T51" s="24">
        <v>8.5148557250231818</v>
      </c>
      <c r="U51" s="2"/>
      <c r="V51" s="35">
        <v>5.9066056427440632</v>
      </c>
      <c r="W51" s="35">
        <v>5.8968634540536611</v>
      </c>
      <c r="X51" s="35">
        <v>5.8023577523031635</v>
      </c>
      <c r="Y51" s="36">
        <v>6.2026923169375801</v>
      </c>
      <c r="Z51" s="36">
        <v>6.7675134232138765</v>
      </c>
      <c r="AA51" s="35">
        <v>4.5407736131524121</v>
      </c>
    </row>
    <row r="52" spans="2:27" outlineLevel="1">
      <c r="B52" s="2" t="s">
        <v>14</v>
      </c>
      <c r="C52" s="2"/>
      <c r="D52" s="48">
        <v>11.84126113867149</v>
      </c>
      <c r="E52" s="48">
        <v>10.766929208752938</v>
      </c>
      <c r="F52" s="48">
        <v>10.762588719164695</v>
      </c>
      <c r="G52" s="48">
        <v>11.408450540976503</v>
      </c>
      <c r="H52" s="48">
        <v>11.834418451480413</v>
      </c>
      <c r="I52" s="48">
        <v>11.740341707326939</v>
      </c>
      <c r="J52" s="48">
        <v>10.777029907160479</v>
      </c>
      <c r="K52" s="48">
        <v>11.150198336320541</v>
      </c>
      <c r="L52" s="48">
        <v>10.244247742244964</v>
      </c>
      <c r="M52" s="48">
        <v>9.6949759349209561</v>
      </c>
      <c r="N52" s="2"/>
      <c r="O52" s="23">
        <v>15.697151532417092</v>
      </c>
      <c r="P52" s="23">
        <v>12.408586461317284</v>
      </c>
      <c r="Q52" s="23">
        <v>11.092253627675294</v>
      </c>
      <c r="R52" s="23">
        <v>10.84421042284121</v>
      </c>
      <c r="S52" s="23">
        <v>11.76835679593295</v>
      </c>
      <c r="T52" s="24">
        <v>11.511532224062632</v>
      </c>
      <c r="U52" s="2"/>
      <c r="V52" s="35">
        <v>10.991318293753269</v>
      </c>
      <c r="W52" s="35">
        <v>10.940522904568164</v>
      </c>
      <c r="X52" s="35">
        <v>10.220005772610216</v>
      </c>
      <c r="Y52" s="36">
        <v>10.181365075711508</v>
      </c>
      <c r="Z52" s="36">
        <v>10.197457009669058</v>
      </c>
      <c r="AA52" s="35">
        <v>9.921545462649993</v>
      </c>
    </row>
    <row r="53" spans="2:27" outlineLevel="1">
      <c r="B53" s="2" t="s">
        <v>15</v>
      </c>
      <c r="C53" s="2"/>
      <c r="D53" s="48">
        <v>1.793651318555155</v>
      </c>
      <c r="E53" s="48">
        <v>1.6309172262910134</v>
      </c>
      <c r="F53" s="48">
        <v>1.6853721665350532</v>
      </c>
      <c r="G53" s="48">
        <v>1.839471822501926</v>
      </c>
      <c r="H53" s="48">
        <v>1.9478643410743299</v>
      </c>
      <c r="I53" s="48">
        <v>1.8779313748492585</v>
      </c>
      <c r="J53" s="48">
        <v>1.7499280352563023</v>
      </c>
      <c r="K53" s="48">
        <v>1.8430083122558933</v>
      </c>
      <c r="L53" s="48">
        <v>1.7387469733810788</v>
      </c>
      <c r="M53" s="48">
        <v>1.5700032504406591</v>
      </c>
      <c r="N53" s="2"/>
      <c r="O53" s="23">
        <v>2.0210665563991235</v>
      </c>
      <c r="P53" s="23">
        <v>2.2240994480246559</v>
      </c>
      <c r="Q53" s="23">
        <v>2.1815933778374816</v>
      </c>
      <c r="R53" s="23">
        <v>2.241650852526003</v>
      </c>
      <c r="S53" s="23">
        <v>2.0029048069909465</v>
      </c>
      <c r="T53" s="24">
        <v>2.1605314859699654</v>
      </c>
      <c r="U53" s="2"/>
      <c r="V53" s="35">
        <v>1.6123207240894641</v>
      </c>
      <c r="W53" s="35">
        <v>1.6027439697152319</v>
      </c>
      <c r="X53" s="35">
        <v>1.5046224616980668</v>
      </c>
      <c r="Y53" s="36">
        <v>1.7583953983803597</v>
      </c>
      <c r="Z53" s="36">
        <v>1.1460179768077654</v>
      </c>
      <c r="AA53" s="35">
        <v>1.2994295226574557</v>
      </c>
    </row>
    <row r="54" spans="2:27" outlineLevel="1">
      <c r="B54" s="2" t="s">
        <v>16</v>
      </c>
      <c r="C54" s="2"/>
      <c r="D54" s="48">
        <v>1.6619110501554615</v>
      </c>
      <c r="E54" s="48">
        <v>1.5527463347471575</v>
      </c>
      <c r="F54" s="48">
        <v>1.7890970288369639</v>
      </c>
      <c r="G54" s="48">
        <v>1.4747128589028911</v>
      </c>
      <c r="H54" s="48">
        <v>1.2684352486848882</v>
      </c>
      <c r="I54" s="48">
        <v>1.6081439238907682</v>
      </c>
      <c r="J54" s="48">
        <v>1.1666288975924142</v>
      </c>
      <c r="K54" s="48">
        <v>1.2989156485560847</v>
      </c>
      <c r="L54" s="48">
        <v>1.4465013906026507</v>
      </c>
      <c r="M54" s="48">
        <v>1.2032256719602235</v>
      </c>
      <c r="N54" s="2"/>
      <c r="O54" s="23">
        <v>2.5317630857840165</v>
      </c>
      <c r="P54" s="23">
        <v>1.4079013413790538</v>
      </c>
      <c r="Q54" s="23">
        <v>2.6183780753399932</v>
      </c>
      <c r="R54" s="23">
        <v>1.112533467826645</v>
      </c>
      <c r="S54" s="23">
        <v>1.1522533350186317</v>
      </c>
      <c r="T54" s="24">
        <v>1.0491224211324854</v>
      </c>
      <c r="U54" s="2"/>
      <c r="V54" s="35">
        <v>1.1449509771189676</v>
      </c>
      <c r="W54" s="35">
        <v>0.75139021112167625</v>
      </c>
      <c r="X54" s="35">
        <v>0.50460840808192076</v>
      </c>
      <c r="Y54" s="36">
        <v>0.43516720357019689</v>
      </c>
      <c r="Z54" s="36">
        <v>0.45916957730473662</v>
      </c>
      <c r="AA54" s="35">
        <v>0.61741016827694262</v>
      </c>
    </row>
    <row r="55" spans="2:27" ht="13.5" outlineLevel="1" thickBot="1">
      <c r="B55" s="2" t="s">
        <v>17</v>
      </c>
      <c r="C55" s="2"/>
      <c r="D55" s="48">
        <v>0.11410886986786407</v>
      </c>
      <c r="E55" s="48">
        <v>9.3190009167300095E-2</v>
      </c>
      <c r="F55" s="48">
        <v>9.6986669392706518E-2</v>
      </c>
      <c r="G55" s="48">
        <v>5.5436861836969178E-2</v>
      </c>
      <c r="H55" s="48">
        <v>0.10806582971834104</v>
      </c>
      <c r="I55" s="48">
        <v>6.4588616508524696E-2</v>
      </c>
      <c r="J55" s="48">
        <v>4.7215294012462293E-2</v>
      </c>
      <c r="K55" s="48">
        <v>0.1904526532153597</v>
      </c>
      <c r="L55" s="48">
        <v>0.12309314099689807</v>
      </c>
      <c r="M55" s="48">
        <v>0.12191264725432929</v>
      </c>
      <c r="N55" s="2"/>
      <c r="O55" s="23">
        <v>0.25978927945266317</v>
      </c>
      <c r="P55" s="23">
        <v>0.13771587039571712</v>
      </c>
      <c r="Q55" s="23">
        <v>0.11959657892057912</v>
      </c>
      <c r="R55" s="23" t="s">
        <v>27</v>
      </c>
      <c r="S55" s="23" t="s">
        <v>27</v>
      </c>
      <c r="T55" s="23" t="s">
        <v>27</v>
      </c>
      <c r="U55" s="2"/>
      <c r="V55" s="36" t="s">
        <v>27</v>
      </c>
      <c r="W55" s="36" t="s">
        <v>27</v>
      </c>
      <c r="X55" s="36" t="s">
        <v>27</v>
      </c>
      <c r="Y55" s="37" t="s">
        <v>27</v>
      </c>
      <c r="Z55" s="37" t="s">
        <v>27</v>
      </c>
      <c r="AA55" s="37" t="s">
        <v>27</v>
      </c>
    </row>
    <row r="56" spans="2:27" ht="13.5" outlineLevel="1" thickBot="1">
      <c r="B56" s="3" t="s">
        <v>18</v>
      </c>
      <c r="C56" s="3"/>
      <c r="D56" s="60"/>
      <c r="E56" s="60"/>
      <c r="F56" s="60"/>
      <c r="G56" s="60"/>
      <c r="H56" s="60"/>
      <c r="I56" s="47"/>
      <c r="J56" s="47"/>
      <c r="K56" s="47"/>
      <c r="L56" s="47"/>
      <c r="M56" s="47"/>
      <c r="N56" s="3"/>
      <c r="O56" s="22"/>
      <c r="P56" s="22" t="s">
        <v>29</v>
      </c>
      <c r="Q56" s="22" t="s">
        <v>29</v>
      </c>
      <c r="R56" s="22" t="s">
        <v>29</v>
      </c>
      <c r="S56" s="22"/>
      <c r="T56" s="22"/>
      <c r="U56" s="3"/>
      <c r="V56" s="34"/>
      <c r="W56" s="34" t="s">
        <v>29</v>
      </c>
      <c r="X56" s="34"/>
      <c r="Y56" s="34" t="s">
        <v>29</v>
      </c>
      <c r="Z56" s="34"/>
      <c r="AA56" s="34"/>
    </row>
    <row r="57" spans="2:27" ht="12.75" customHeight="1" outlineLevel="1">
      <c r="B57" s="2" t="s">
        <v>19</v>
      </c>
      <c r="C57" s="2"/>
      <c r="D57" s="282" t="s">
        <v>81</v>
      </c>
      <c r="E57" s="282" t="s">
        <v>81</v>
      </c>
      <c r="F57" s="46">
        <v>61.859105539412958</v>
      </c>
      <c r="G57" s="46">
        <v>87.992385452383303</v>
      </c>
      <c r="H57" s="46">
        <v>72.46286166090934</v>
      </c>
      <c r="I57" s="46">
        <v>107.2622836878063</v>
      </c>
      <c r="J57" s="46">
        <v>134.58666167584661</v>
      </c>
      <c r="K57" s="46">
        <v>102.33340388703836</v>
      </c>
      <c r="L57" s="46">
        <v>128.90292314178802</v>
      </c>
      <c r="M57" s="46">
        <v>149.52621251518275</v>
      </c>
      <c r="N57" s="2"/>
      <c r="O57" s="13">
        <v>153.94723796952081</v>
      </c>
      <c r="P57" s="13">
        <v>145.8666343234637</v>
      </c>
      <c r="Q57" s="13">
        <v>194.15416885150859</v>
      </c>
      <c r="R57" s="13">
        <v>203.0250978680111</v>
      </c>
      <c r="S57" s="13">
        <v>145.06747225897465</v>
      </c>
      <c r="T57" s="17">
        <v>163.62221471431812</v>
      </c>
      <c r="U57" s="2"/>
      <c r="V57" s="29">
        <v>159.63554233358548</v>
      </c>
      <c r="W57" s="29">
        <v>171.02878477504402</v>
      </c>
      <c r="X57" s="29">
        <v>168.80905989857339</v>
      </c>
      <c r="Y57" s="27">
        <v>161.02282155684338</v>
      </c>
      <c r="Z57" s="27">
        <v>146.07726696940679</v>
      </c>
      <c r="AA57" s="29">
        <v>138.82692501320645</v>
      </c>
    </row>
    <row r="58" spans="2:27" outlineLevel="1">
      <c r="B58" s="2" t="s">
        <v>20</v>
      </c>
      <c r="C58" s="2"/>
      <c r="D58" s="283"/>
      <c r="E58" s="283"/>
      <c r="F58" s="46">
        <v>1.9223298465716385</v>
      </c>
      <c r="G58" s="46">
        <v>1.9259198770316734</v>
      </c>
      <c r="H58" s="46">
        <v>2.1155584140657835</v>
      </c>
      <c r="I58" s="46">
        <v>1.3456683676856909</v>
      </c>
      <c r="J58" s="46">
        <v>1.7442913746113631</v>
      </c>
      <c r="K58" s="46">
        <v>2.8395655420608303</v>
      </c>
      <c r="L58" s="46">
        <v>3.1798722871553777</v>
      </c>
      <c r="M58" s="46">
        <v>4.9661551054485606</v>
      </c>
      <c r="N58" s="2"/>
      <c r="O58" s="13">
        <v>12.710654233140616</v>
      </c>
      <c r="P58" s="13">
        <v>11.682661605504489</v>
      </c>
      <c r="Q58" s="13">
        <v>13.730847083453988</v>
      </c>
      <c r="R58" s="13">
        <v>14.160045691717784</v>
      </c>
      <c r="S58" s="13">
        <v>16.587454977788681</v>
      </c>
      <c r="T58" s="13">
        <v>22.710426993746484</v>
      </c>
      <c r="U58" s="2"/>
      <c r="V58" s="27">
        <v>3.349088309001699</v>
      </c>
      <c r="W58" s="27">
        <v>3.0154703892856358</v>
      </c>
      <c r="X58" s="27">
        <v>3.4491917140271315</v>
      </c>
      <c r="Y58" s="27">
        <v>2.8257712963555059</v>
      </c>
      <c r="Z58" s="27">
        <v>1.9827702451335933</v>
      </c>
      <c r="AA58" s="29">
        <v>2.8550901714749535</v>
      </c>
    </row>
    <row r="59" spans="2:27" outlineLevel="1">
      <c r="B59" s="2" t="s">
        <v>21</v>
      </c>
      <c r="C59" s="2"/>
      <c r="D59" s="283"/>
      <c r="E59" s="283"/>
      <c r="F59" s="46">
        <v>11.699718007035763</v>
      </c>
      <c r="G59" s="46">
        <v>13.287975961433855</v>
      </c>
      <c r="H59" s="46">
        <v>10.687093083305317</v>
      </c>
      <c r="I59" s="46">
        <v>11.638603004668624</v>
      </c>
      <c r="J59" s="46">
        <v>17.260106009688176</v>
      </c>
      <c r="K59" s="46">
        <v>21.86900450874262</v>
      </c>
      <c r="L59" s="46">
        <v>25.211586027082479</v>
      </c>
      <c r="M59" s="46">
        <v>32.029123226752226</v>
      </c>
      <c r="N59" s="2"/>
      <c r="O59" s="13">
        <v>27.347501035649465</v>
      </c>
      <c r="P59" s="13">
        <v>31.193138641143968</v>
      </c>
      <c r="Q59" s="13">
        <v>32.161558131739071</v>
      </c>
      <c r="R59" s="13">
        <v>41.283201907025408</v>
      </c>
      <c r="S59" s="13">
        <v>35.785129723124861</v>
      </c>
      <c r="T59" s="13">
        <v>41.62419166815625</v>
      </c>
      <c r="U59" s="2"/>
      <c r="V59" s="27">
        <v>33.239771920102797</v>
      </c>
      <c r="W59" s="27">
        <v>32.169546204415305</v>
      </c>
      <c r="X59" s="27">
        <v>31.794135042655622</v>
      </c>
      <c r="Y59" s="27">
        <v>44.408345701540476</v>
      </c>
      <c r="Z59" s="27">
        <v>43.867216570839837</v>
      </c>
      <c r="AA59" s="29">
        <v>45.572491712874196</v>
      </c>
    </row>
    <row r="60" spans="2:27" outlineLevel="1">
      <c r="B60" s="2" t="s">
        <v>22</v>
      </c>
      <c r="C60" s="2"/>
      <c r="D60" s="283"/>
      <c r="E60" s="283"/>
      <c r="F60" s="46">
        <v>90.807716654521244</v>
      </c>
      <c r="G60" s="46">
        <v>69.123332142861102</v>
      </c>
      <c r="H60" s="46">
        <v>60.753481337224706</v>
      </c>
      <c r="I60" s="46">
        <v>60.205268748296639</v>
      </c>
      <c r="J60" s="46">
        <v>61.492988814258254</v>
      </c>
      <c r="K60" s="46">
        <v>62.277470323751558</v>
      </c>
      <c r="L60" s="46">
        <v>57.140919633214871</v>
      </c>
      <c r="M60" s="46">
        <v>58.045202264270785</v>
      </c>
      <c r="N60" s="2"/>
      <c r="O60" s="13">
        <v>50.419832670636985</v>
      </c>
      <c r="P60" s="13">
        <v>45.466556645215682</v>
      </c>
      <c r="Q60" s="13">
        <v>40.600998374975468</v>
      </c>
      <c r="R60" s="13">
        <v>32.396744242650612</v>
      </c>
      <c r="S60" s="13">
        <v>49.872675042529615</v>
      </c>
      <c r="T60" s="13">
        <v>47.219506398901963</v>
      </c>
      <c r="U60" s="2"/>
      <c r="V60" s="27">
        <v>35.088495545341573</v>
      </c>
      <c r="W60" s="27">
        <v>30.861790500330255</v>
      </c>
      <c r="X60" s="27">
        <v>31.94490934647753</v>
      </c>
      <c r="Y60" s="27">
        <v>27.733093813603293</v>
      </c>
      <c r="Z60" s="27">
        <v>31.567991532852066</v>
      </c>
      <c r="AA60" s="29">
        <v>30.415883530116236</v>
      </c>
    </row>
    <row r="61" spans="2:27" outlineLevel="1">
      <c r="B61" s="2" t="s">
        <v>23</v>
      </c>
      <c r="C61" s="2"/>
      <c r="D61" s="283"/>
      <c r="E61" s="283"/>
      <c r="F61" s="46">
        <v>58.896928613023</v>
      </c>
      <c r="G61" s="46">
        <v>62.493962240307496</v>
      </c>
      <c r="H61" s="46">
        <v>64.607822314019089</v>
      </c>
      <c r="I61" s="46">
        <v>62.158724578585506</v>
      </c>
      <c r="J61" s="46">
        <v>58.836572821639649</v>
      </c>
      <c r="K61" s="46">
        <v>63.196532877564003</v>
      </c>
      <c r="L61" s="46">
        <v>55.011123622405457</v>
      </c>
      <c r="M61" s="46">
        <v>52.117126294917142</v>
      </c>
      <c r="N61" s="2"/>
      <c r="O61" s="13">
        <v>66.494067210015046</v>
      </c>
      <c r="P61" s="13">
        <v>67.162544359288617</v>
      </c>
      <c r="Q61" s="13">
        <v>63.296439637552346</v>
      </c>
      <c r="R61" s="13">
        <v>62.242564811928631</v>
      </c>
      <c r="S61" s="13">
        <v>61.490007245018887</v>
      </c>
      <c r="T61" s="13">
        <v>50.0910748137211</v>
      </c>
      <c r="U61" s="2"/>
      <c r="V61" s="27">
        <v>60.069456709123934</v>
      </c>
      <c r="W61" s="27">
        <v>57.000797615884764</v>
      </c>
      <c r="X61" s="27">
        <v>59.205645244957786</v>
      </c>
      <c r="Y61" s="27">
        <v>57.818718117368242</v>
      </c>
      <c r="Z61" s="27">
        <v>55.648689738659364</v>
      </c>
      <c r="AA61" s="29">
        <v>53.633745151945526</v>
      </c>
    </row>
    <row r="62" spans="2:27" outlineLevel="1">
      <c r="B62" s="2" t="s">
        <v>24</v>
      </c>
      <c r="C62" s="2"/>
      <c r="D62" s="283"/>
      <c r="E62" s="283"/>
      <c r="F62" s="44">
        <v>0.10776296599189611</v>
      </c>
      <c r="G62" s="44">
        <v>6.1596513152187976E-2</v>
      </c>
      <c r="H62" s="44">
        <v>0.12007314413149005</v>
      </c>
      <c r="I62" s="44">
        <v>8.7689654529821859E-2</v>
      </c>
      <c r="J62" s="44">
        <v>6.4102515958525438E-2</v>
      </c>
      <c r="K62" s="44">
        <v>0.13827384411526114</v>
      </c>
      <c r="L62" s="44">
        <v>8.4658995706727372E-2</v>
      </c>
      <c r="M62" s="44">
        <v>8.5124971240742198E-2</v>
      </c>
      <c r="N62" s="2"/>
      <c r="O62" s="18">
        <v>0.19346010172006831</v>
      </c>
      <c r="P62" s="18">
        <v>0.21286569207194533</v>
      </c>
      <c r="Q62" s="18">
        <v>7.919773453603568E-2</v>
      </c>
      <c r="R62" s="12" t="s">
        <v>27</v>
      </c>
      <c r="S62" s="18">
        <v>0.33722623716335437</v>
      </c>
      <c r="T62" s="23">
        <v>4.8863262730105799</v>
      </c>
      <c r="U62" s="2"/>
      <c r="V62" s="36" t="s">
        <v>27</v>
      </c>
      <c r="W62" s="36"/>
      <c r="X62" s="36" t="s">
        <v>27</v>
      </c>
      <c r="Y62" s="37" t="s">
        <v>27</v>
      </c>
      <c r="Z62" s="37" t="s">
        <v>27</v>
      </c>
      <c r="AA62" s="37" t="s">
        <v>27</v>
      </c>
    </row>
    <row r="63" spans="2:27" outlineLevel="1">
      <c r="B63" s="2" t="s">
        <v>25</v>
      </c>
      <c r="C63" s="2"/>
      <c r="D63" s="283"/>
      <c r="E63" s="283"/>
      <c r="F63" s="46">
        <v>2.7946891642245428</v>
      </c>
      <c r="G63" s="46">
        <v>4.3710885226232739</v>
      </c>
      <c r="H63" s="46">
        <v>1.2624239408333207</v>
      </c>
      <c r="I63" s="46">
        <v>10.43584571762783</v>
      </c>
      <c r="J63" s="46">
        <v>12.842103113426642</v>
      </c>
      <c r="K63" s="46">
        <v>2.3206489187218846</v>
      </c>
      <c r="L63" s="46">
        <v>2.9264290012560181</v>
      </c>
      <c r="M63" s="46">
        <v>9.2711853947365253</v>
      </c>
      <c r="N63" s="2"/>
      <c r="O63" s="13">
        <v>9.0746938118177116</v>
      </c>
      <c r="P63" s="12" t="s">
        <v>27</v>
      </c>
      <c r="Q63" s="12" t="s">
        <v>27</v>
      </c>
      <c r="R63" s="12" t="s">
        <v>27</v>
      </c>
      <c r="S63" s="12" t="s">
        <v>27</v>
      </c>
      <c r="T63" s="12" t="s">
        <v>27</v>
      </c>
      <c r="U63" s="2"/>
      <c r="V63" s="37" t="s">
        <v>27</v>
      </c>
      <c r="W63" s="37"/>
      <c r="X63" s="37" t="s">
        <v>27</v>
      </c>
      <c r="Y63" s="37" t="s">
        <v>27</v>
      </c>
      <c r="Z63" s="37" t="s">
        <v>27</v>
      </c>
      <c r="AA63" s="37" t="s">
        <v>27</v>
      </c>
    </row>
    <row r="64" spans="2:27" ht="13.5" outlineLevel="1" thickBot="1">
      <c r="B64" s="4" t="s">
        <v>26</v>
      </c>
      <c r="C64" s="4"/>
      <c r="D64" s="284"/>
      <c r="E64" s="284"/>
      <c r="F64" s="59">
        <v>0</v>
      </c>
      <c r="G64" s="59">
        <v>0</v>
      </c>
      <c r="H64" s="61">
        <v>0</v>
      </c>
      <c r="I64" s="49">
        <v>0.42624902455113772</v>
      </c>
      <c r="J64" s="49">
        <v>0.33831694305203258</v>
      </c>
      <c r="K64" s="49">
        <v>0.81586825137192576</v>
      </c>
      <c r="L64" s="49">
        <v>0.45558890647118611</v>
      </c>
      <c r="M64" s="49">
        <v>0.34596277511772444</v>
      </c>
      <c r="N64" s="4"/>
      <c r="O64" s="25">
        <v>1.2261689861519032</v>
      </c>
      <c r="P64" s="25">
        <v>0.79232287757798836</v>
      </c>
      <c r="Q64" s="25">
        <v>0.27489483226610151</v>
      </c>
      <c r="R64" s="26" t="s">
        <v>27</v>
      </c>
      <c r="S64" s="25">
        <v>0.52779660002802609</v>
      </c>
      <c r="T64" s="25">
        <v>0.14461891570580976</v>
      </c>
      <c r="U64" s="4"/>
      <c r="V64" s="38" t="s">
        <v>27</v>
      </c>
      <c r="W64" s="38"/>
      <c r="X64" s="38" t="s">
        <v>27</v>
      </c>
      <c r="Y64" s="39" t="s">
        <v>27</v>
      </c>
      <c r="Z64" s="39" t="s">
        <v>27</v>
      </c>
      <c r="AA64" s="39" t="s">
        <v>27</v>
      </c>
    </row>
    <row r="65" spans="2:27" outlineLevel="1">
      <c r="B65" s="62" t="s">
        <v>38</v>
      </c>
      <c r="C65" s="6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0"/>
      <c r="Q65" s="5"/>
    </row>
    <row r="66" spans="2:27" outlineLevel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0"/>
      <c r="Q66" s="5"/>
    </row>
    <row r="67" spans="2:27" outlineLevel="1"/>
    <row r="68" spans="2:27" ht="16.5" thickBot="1">
      <c r="B68" s="42" t="s">
        <v>35</v>
      </c>
      <c r="C68" s="42"/>
      <c r="D68" s="51"/>
      <c r="E68" s="51"/>
      <c r="F68" s="51"/>
      <c r="G68" s="51"/>
      <c r="H68" s="51"/>
      <c r="I68" s="51"/>
      <c r="J68" s="51"/>
      <c r="K68" s="51"/>
      <c r="L68" s="51"/>
      <c r="P68"/>
    </row>
    <row r="69" spans="2:27" ht="25.5" outlineLevel="1">
      <c r="B69" s="1" t="s">
        <v>28</v>
      </c>
      <c r="C69" s="1"/>
      <c r="D69" s="1"/>
      <c r="E69" s="1"/>
      <c r="F69" s="1"/>
      <c r="G69" s="272" t="s">
        <v>30</v>
      </c>
      <c r="H69" s="272"/>
      <c r="I69" s="272"/>
      <c r="J69" s="272"/>
      <c r="K69" s="272"/>
      <c r="L69" s="272"/>
      <c r="M69" s="272"/>
      <c r="N69" s="280" t="s">
        <v>32</v>
      </c>
      <c r="O69" s="1"/>
      <c r="P69" s="1"/>
      <c r="Q69" s="1"/>
      <c r="R69" s="1"/>
      <c r="S69" s="1"/>
      <c r="T69" s="1"/>
      <c r="U69" s="278" t="s">
        <v>31</v>
      </c>
      <c r="V69" s="1"/>
      <c r="W69" s="1"/>
      <c r="X69" s="1"/>
      <c r="Y69" s="1"/>
      <c r="Z69" s="1"/>
      <c r="AA69" s="1"/>
    </row>
    <row r="70" spans="2:27" ht="13.5" outlineLevel="1" thickBot="1">
      <c r="B70" s="2"/>
      <c r="C70" s="2"/>
      <c r="D70" s="40">
        <v>2019</v>
      </c>
      <c r="E70" s="40">
        <v>2018</v>
      </c>
      <c r="F70" s="40">
        <v>2017</v>
      </c>
      <c r="G70" s="40">
        <v>2016</v>
      </c>
      <c r="H70" s="40">
        <v>2015</v>
      </c>
      <c r="I70" s="40">
        <v>2014</v>
      </c>
      <c r="J70" s="40">
        <v>2013</v>
      </c>
      <c r="K70" s="40">
        <v>2012</v>
      </c>
      <c r="L70" s="40">
        <v>2011</v>
      </c>
      <c r="M70" s="40">
        <v>2010</v>
      </c>
      <c r="N70" s="281"/>
      <c r="O70" s="12">
        <v>2009</v>
      </c>
      <c r="P70" s="12">
        <v>2008</v>
      </c>
      <c r="Q70" s="12">
        <v>2007</v>
      </c>
      <c r="R70" s="13">
        <v>2006</v>
      </c>
      <c r="S70" s="13">
        <v>2005</v>
      </c>
      <c r="T70" s="13">
        <v>2004</v>
      </c>
      <c r="U70" s="279"/>
      <c r="V70" s="27">
        <v>2009</v>
      </c>
      <c r="W70" s="27">
        <v>2008</v>
      </c>
      <c r="X70" s="27">
        <v>2007</v>
      </c>
      <c r="Y70" s="27">
        <v>2006</v>
      </c>
      <c r="Z70" s="27">
        <v>2005</v>
      </c>
      <c r="AA70" s="27">
        <v>2004</v>
      </c>
    </row>
    <row r="71" spans="2:27" ht="13.5" outlineLevel="1" thickBot="1">
      <c r="B71" s="3" t="s">
        <v>0</v>
      </c>
      <c r="C71" s="3"/>
      <c r="D71" s="3"/>
      <c r="E71" s="3"/>
      <c r="F71" s="3"/>
      <c r="G71" s="3"/>
      <c r="H71" s="3"/>
      <c r="I71" s="3"/>
      <c r="J71" s="3"/>
      <c r="K71" s="3"/>
      <c r="L71" s="41"/>
      <c r="M71" s="41"/>
      <c r="N71" s="3"/>
      <c r="O71" s="14"/>
      <c r="P71" s="15"/>
      <c r="Q71" s="14"/>
      <c r="R71" s="16"/>
      <c r="S71" s="16"/>
      <c r="T71" s="16"/>
      <c r="U71" s="3"/>
      <c r="V71" s="28"/>
      <c r="W71" s="28"/>
      <c r="X71" s="28"/>
      <c r="Y71" s="28"/>
      <c r="Z71" s="28"/>
      <c r="AA71" s="28"/>
    </row>
    <row r="72" spans="2:27" ht="15.75" outlineLevel="1">
      <c r="B72" s="2" t="s">
        <v>1</v>
      </c>
      <c r="C72" s="2"/>
      <c r="D72" s="46"/>
      <c r="E72" s="46">
        <v>140.03289331224437</v>
      </c>
      <c r="F72" s="46">
        <v>124.73228267625656</v>
      </c>
      <c r="G72" s="46">
        <v>173.17516499388725</v>
      </c>
      <c r="H72" s="46">
        <v>126.72295797964119</v>
      </c>
      <c r="I72" s="43">
        <v>213.75356747762996</v>
      </c>
      <c r="J72" s="43">
        <v>266.98051364842797</v>
      </c>
      <c r="K72" s="43">
        <v>198.62649304678936</v>
      </c>
      <c r="L72" s="43">
        <v>270.03223994853818</v>
      </c>
      <c r="M72" s="43">
        <v>327.4492747021236</v>
      </c>
      <c r="N72" s="2"/>
      <c r="O72" s="17">
        <v>355.79441240371096</v>
      </c>
      <c r="P72" s="17">
        <v>337.08962485652899</v>
      </c>
      <c r="Q72" s="17">
        <v>442.05759407214077</v>
      </c>
      <c r="R72" s="17">
        <v>492.85533097878096</v>
      </c>
      <c r="S72" s="17">
        <v>356.18472610012026</v>
      </c>
      <c r="T72" s="17"/>
      <c r="U72" s="2"/>
      <c r="V72" s="29">
        <v>335.65839237825639</v>
      </c>
      <c r="W72" s="29">
        <v>348.63744656938832</v>
      </c>
      <c r="X72" s="29">
        <v>350.37787266650281</v>
      </c>
      <c r="Y72" s="29">
        <v>363.33937591879783</v>
      </c>
      <c r="Z72" s="29">
        <v>309.75901222057615</v>
      </c>
      <c r="AA72" s="29"/>
    </row>
    <row r="73" spans="2:27" ht="15.75" outlineLevel="1">
      <c r="B73" s="2" t="s">
        <v>2</v>
      </c>
      <c r="C73" s="2"/>
      <c r="D73" s="44"/>
      <c r="E73" s="44">
        <v>6.5413923769722229E-2</v>
      </c>
      <c r="F73" s="44">
        <v>7.0600609525340641E-2</v>
      </c>
      <c r="G73" s="44">
        <v>7.0937935138974867E-2</v>
      </c>
      <c r="H73" s="44">
        <v>5.8830500789293E-2</v>
      </c>
      <c r="I73" s="44">
        <v>6.9175091586416271E-2</v>
      </c>
      <c r="J73" s="44">
        <v>8.794332803046756E-2</v>
      </c>
      <c r="K73" s="44">
        <v>9.8791645972038059E-2</v>
      </c>
      <c r="L73" s="44">
        <v>0.12847822800515557</v>
      </c>
      <c r="M73" s="44">
        <v>0.15206152837613102</v>
      </c>
      <c r="N73" s="2"/>
      <c r="O73" s="18">
        <v>0.10118935158865017</v>
      </c>
      <c r="P73" s="18">
        <v>9.0216649098931082E-2</v>
      </c>
      <c r="Q73" s="18">
        <v>9.0782285689982478E-2</v>
      </c>
      <c r="R73" s="18">
        <v>0.11784553231018105</v>
      </c>
      <c r="S73" s="18">
        <v>0.13697287786775278</v>
      </c>
      <c r="T73" s="19"/>
      <c r="U73" s="2"/>
      <c r="V73" s="30">
        <v>0.17928938442108633</v>
      </c>
      <c r="W73" s="30">
        <v>0.18372125464845562</v>
      </c>
      <c r="X73" s="30">
        <v>0.17431294296672448</v>
      </c>
      <c r="Y73" s="31">
        <v>0.24544083038299389</v>
      </c>
      <c r="Z73" s="31">
        <v>0.27706075672868125</v>
      </c>
      <c r="AA73" s="30"/>
    </row>
    <row r="74" spans="2:27" ht="15.75" outlineLevel="1">
      <c r="B74" s="2" t="s">
        <v>3</v>
      </c>
      <c r="C74" s="2"/>
      <c r="D74" s="45"/>
      <c r="E74" s="45">
        <v>2.0150723329256238E-3</v>
      </c>
      <c r="F74" s="45">
        <v>2.019112474385203E-3</v>
      </c>
      <c r="G74" s="45">
        <v>2.2878418738050575E-3</v>
      </c>
      <c r="H74" s="45">
        <v>1.862496066549047E-3</v>
      </c>
      <c r="I74" s="45">
        <v>3.271468034999326E-3</v>
      </c>
      <c r="J74" s="45">
        <v>3.6208913374999392E-3</v>
      </c>
      <c r="K74" s="45">
        <v>3.4866681326882055E-3</v>
      </c>
      <c r="L74" s="45">
        <v>3.5852262619304187E-3</v>
      </c>
      <c r="M74" s="45">
        <v>4.2536025796437475E-3</v>
      </c>
      <c r="N74" s="2"/>
      <c r="O74" s="20">
        <v>5.8630801199271157E-3</v>
      </c>
      <c r="P74" s="20">
        <v>5.9649341904316486E-3</v>
      </c>
      <c r="Q74" s="20">
        <v>6.3299438206587139E-3</v>
      </c>
      <c r="R74" s="20">
        <v>6.5439764881744418E-3</v>
      </c>
      <c r="S74" s="20">
        <v>5.8986508306204475E-3</v>
      </c>
      <c r="T74" s="21"/>
      <c r="U74" s="2"/>
      <c r="V74" s="32">
        <v>3.8071129482228827E-3</v>
      </c>
      <c r="W74" s="32">
        <v>4.4283121750702736E-3</v>
      </c>
      <c r="X74" s="32">
        <v>4.5021907101360139E-3</v>
      </c>
      <c r="Y74" s="33">
        <v>4.6773952482015383E-3</v>
      </c>
      <c r="Z74" s="33">
        <v>4.1057613894106672E-3</v>
      </c>
      <c r="AA74" s="32"/>
    </row>
    <row r="75" spans="2:27" ht="15.75" outlineLevel="1">
      <c r="B75" s="2" t="s">
        <v>4</v>
      </c>
      <c r="C75" s="2"/>
      <c r="D75" s="46"/>
      <c r="E75" s="46">
        <v>142.26873296169927</v>
      </c>
      <c r="F75" s="46">
        <v>127.18911186425909</v>
      </c>
      <c r="G75" s="46">
        <v>175.99696100998415</v>
      </c>
      <c r="H75" s="46">
        <v>128.89960135041508</v>
      </c>
      <c r="I75" s="46">
        <v>216.64971829296343</v>
      </c>
      <c r="J75" s="46">
        <v>270.38756240452</v>
      </c>
      <c r="K75" s="46">
        <v>202.11473041583659</v>
      </c>
      <c r="L75" s="46">
        <v>274.17003299107944</v>
      </c>
      <c r="M75" s="46">
        <v>332.24627604832568</v>
      </c>
      <c r="N75" s="2"/>
      <c r="O75" s="13">
        <v>360.04393517349871</v>
      </c>
      <c r="P75" s="13">
        <v>341.27571502262191</v>
      </c>
      <c r="Q75" s="13">
        <v>446.4901377192063</v>
      </c>
      <c r="R75" s="13">
        <v>497.63976299119395</v>
      </c>
      <c r="S75" s="13">
        <v>361.01964829453954</v>
      </c>
      <c r="T75" s="17"/>
      <c r="U75" s="2"/>
      <c r="V75" s="29">
        <v>340.79021704260487</v>
      </c>
      <c r="W75" s="29">
        <v>353.97366016994698</v>
      </c>
      <c r="X75" s="29">
        <v>355.54066623274093</v>
      </c>
      <c r="Y75" s="27">
        <v>370.02208538020403</v>
      </c>
      <c r="Z75" s="27">
        <v>316.95487931368984</v>
      </c>
      <c r="AA75" s="29"/>
    </row>
    <row r="76" spans="2:27" ht="15.75" outlineLevel="1">
      <c r="B76" s="2" t="s">
        <v>5</v>
      </c>
      <c r="C76" s="2"/>
      <c r="D76" s="44" t="s">
        <v>82</v>
      </c>
      <c r="E76" s="44">
        <v>2.40237137331198E-2</v>
      </c>
      <c r="F76" s="44">
        <v>2.212788250385473E-2</v>
      </c>
      <c r="G76" s="44">
        <v>2.3638613060852836E-2</v>
      </c>
      <c r="H76" s="44">
        <v>2.2102300722189085E-2</v>
      </c>
      <c r="I76" s="44">
        <v>3.3072656080105338E-2</v>
      </c>
      <c r="J76" s="44">
        <v>4.6383427989776758E-2</v>
      </c>
      <c r="K76" s="44">
        <v>3.3468370698009245E-2</v>
      </c>
      <c r="L76" s="44">
        <v>3.6121139772144921E-2</v>
      </c>
      <c r="M76" s="44">
        <v>5.2248222942850232E-2</v>
      </c>
      <c r="N76" s="2"/>
      <c r="O76" s="18">
        <v>8.7790286553532937E-2</v>
      </c>
      <c r="P76" s="18">
        <v>0.11218573967748471</v>
      </c>
      <c r="Q76" s="18">
        <v>0.1880097209795405</v>
      </c>
      <c r="R76" s="18">
        <v>0.26177524713355016</v>
      </c>
      <c r="S76" s="18">
        <v>0.18962854736969253</v>
      </c>
      <c r="T76" s="19"/>
      <c r="U76" s="2"/>
      <c r="V76" s="30">
        <v>3.4502956765365599E-2</v>
      </c>
      <c r="W76" s="30">
        <v>5.9145028016320274E-2</v>
      </c>
      <c r="X76" s="30">
        <v>8.5989280254002293E-2</v>
      </c>
      <c r="Y76" s="31">
        <v>6.2183063347533228E-2</v>
      </c>
      <c r="Z76" s="31">
        <v>4.3923931461525637E-2</v>
      </c>
      <c r="AA76" s="30"/>
    </row>
    <row r="77" spans="2:27" ht="15.75" outlineLevel="1">
      <c r="B77" s="2" t="s">
        <v>6</v>
      </c>
      <c r="C77" s="2"/>
      <c r="D77" s="44"/>
      <c r="E77" s="44">
        <v>0.13554156323660332</v>
      </c>
      <c r="F77" s="44">
        <v>0.1035253485861045</v>
      </c>
      <c r="G77" s="44">
        <v>0.10416672465918467</v>
      </c>
      <c r="H77" s="44">
        <v>8.9338122781010734E-2</v>
      </c>
      <c r="I77" s="44">
        <v>0.1195159848721444</v>
      </c>
      <c r="J77" s="44">
        <v>0.16171992118356421</v>
      </c>
      <c r="K77" s="44">
        <v>0.14940008268352251</v>
      </c>
      <c r="L77" s="44">
        <v>0.18085801568887219</v>
      </c>
      <c r="M77" s="44">
        <v>0.22013209124632196</v>
      </c>
      <c r="N77" s="2"/>
      <c r="O77" s="18">
        <v>0.2990333220063669</v>
      </c>
      <c r="P77" s="18">
        <v>0.3402520628644059</v>
      </c>
      <c r="Q77" s="18">
        <v>0.44869154190960381</v>
      </c>
      <c r="R77" s="18">
        <v>0.60721143325106397</v>
      </c>
      <c r="S77" s="18">
        <v>0.60621268006402595</v>
      </c>
      <c r="T77" s="19"/>
      <c r="U77" s="2"/>
      <c r="V77" s="30">
        <v>0.22672440237781979</v>
      </c>
      <c r="W77" s="30">
        <v>0.32116515119820477</v>
      </c>
      <c r="X77" s="30">
        <v>0.48775498218365426</v>
      </c>
      <c r="Y77" s="31">
        <v>0.56024453913115502</v>
      </c>
      <c r="Z77" s="31">
        <v>0.55605935478870494</v>
      </c>
      <c r="AA77" s="30"/>
    </row>
    <row r="78" spans="2:27" outlineLevel="1">
      <c r="B78" s="2" t="s">
        <v>7</v>
      </c>
      <c r="C78" s="2"/>
      <c r="D78" s="44"/>
      <c r="E78" s="44">
        <v>8.8792007129617587E-2</v>
      </c>
      <c r="F78" s="44">
        <v>9.1760011620449597E-2</v>
      </c>
      <c r="G78" s="44">
        <v>8.0093327952163215E-2</v>
      </c>
      <c r="H78" s="44">
        <v>6.724986912357217E-2</v>
      </c>
      <c r="I78" s="44">
        <v>9.1470616231492982E-2</v>
      </c>
      <c r="J78" s="44">
        <v>9.7462847137942982E-2</v>
      </c>
      <c r="K78" s="44">
        <v>0.11005213794582337</v>
      </c>
      <c r="L78" s="44">
        <v>0.10259645883806316</v>
      </c>
      <c r="M78" s="44">
        <v>0.10534981223791284</v>
      </c>
      <c r="N78" s="2"/>
      <c r="O78" s="18">
        <v>0.12729295514969977</v>
      </c>
      <c r="P78" s="18">
        <v>0.11593402970240245</v>
      </c>
      <c r="Q78" s="18">
        <v>0.10687746284940178</v>
      </c>
      <c r="R78" s="18">
        <v>0.11363365644685991</v>
      </c>
      <c r="S78" s="18">
        <v>0.13301968440357112</v>
      </c>
      <c r="T78" s="19"/>
      <c r="U78" s="2"/>
      <c r="V78" s="30">
        <v>8.0008782205342868E-2</v>
      </c>
      <c r="W78" s="30">
        <v>9.7935657491433681E-2</v>
      </c>
      <c r="X78" s="30">
        <v>9.8824354859386093E-2</v>
      </c>
      <c r="Y78" s="31">
        <v>0.13272271137735875</v>
      </c>
      <c r="Z78" s="31">
        <v>0.1460919402785385</v>
      </c>
      <c r="AA78" s="30"/>
    </row>
    <row r="79" spans="2:27" outlineLevel="1">
      <c r="B79" s="2" t="s">
        <v>8</v>
      </c>
      <c r="C79" s="2"/>
      <c r="D79" s="44"/>
      <c r="E79" s="44">
        <v>1.121493720034129E-2</v>
      </c>
      <c r="F79" s="44">
        <v>1.2514045787317322E-2</v>
      </c>
      <c r="G79" s="44">
        <v>1.2729288049038166E-2</v>
      </c>
      <c r="H79" s="44">
        <v>9.6326962578590601E-3</v>
      </c>
      <c r="I79" s="44">
        <v>1.3461235662651163E-2</v>
      </c>
      <c r="J79" s="44">
        <v>1.7886302356664864E-2</v>
      </c>
      <c r="K79" s="44">
        <v>2.1223273988683247E-2</v>
      </c>
      <c r="L79" s="44">
        <v>2.7045514603384679E-2</v>
      </c>
      <c r="M79" s="44">
        <v>3.1741558049397614E-2</v>
      </c>
      <c r="N79" s="2"/>
      <c r="O79" s="18">
        <v>2.4883585849010494E-2</v>
      </c>
      <c r="P79" s="18">
        <v>2.7090777581642904E-2</v>
      </c>
      <c r="Q79" s="18">
        <v>2.7067091133887382E-2</v>
      </c>
      <c r="R79" s="18">
        <v>3.2939653115877286E-2</v>
      </c>
      <c r="S79" s="18">
        <v>3.7033980578283714E-2</v>
      </c>
      <c r="T79" s="19"/>
      <c r="U79" s="2"/>
      <c r="V79" s="30">
        <v>3.3694956391975728E-2</v>
      </c>
      <c r="W79" s="30">
        <v>4.3452765820937697E-2</v>
      </c>
      <c r="X79" s="30">
        <v>3.9160291596504977E-2</v>
      </c>
      <c r="Y79" s="31">
        <v>5.4767870498792739E-2</v>
      </c>
      <c r="Z79" s="31">
        <v>6.0941173029028205E-2</v>
      </c>
      <c r="AA79" s="30"/>
    </row>
    <row r="80" spans="2:27" ht="13.5" outlineLevel="1" thickBot="1">
      <c r="B80" s="2" t="s">
        <v>9</v>
      </c>
      <c r="C80" s="2"/>
      <c r="D80" s="44"/>
      <c r="E80" s="44">
        <v>9.1586027345379514E-3</v>
      </c>
      <c r="F80" s="44">
        <v>3.7388105223784404E-3</v>
      </c>
      <c r="G80" s="44">
        <v>4.3820517437466863E-3</v>
      </c>
      <c r="H80" s="44">
        <v>3.1167265852874238E-3</v>
      </c>
      <c r="I80" s="44">
        <v>6.0246569208236263E-3</v>
      </c>
      <c r="J80" s="44">
        <v>9.7913466233652355E-3</v>
      </c>
      <c r="K80" s="44">
        <v>5.1422534963800805E-3</v>
      </c>
      <c r="L80" s="44">
        <v>6.2515333679934448E-3</v>
      </c>
      <c r="M80" s="44">
        <v>6.7404168546530497E-3</v>
      </c>
      <c r="N80" s="2"/>
      <c r="O80" s="18">
        <v>7.1015340522535058E-3</v>
      </c>
      <c r="P80" s="18">
        <v>7.0142920922104772E-3</v>
      </c>
      <c r="Q80" s="18">
        <v>1.5489773133933524E-2</v>
      </c>
      <c r="R80" s="18">
        <v>1.391135597843818E-2</v>
      </c>
      <c r="S80" s="18">
        <v>1.3987742062750497E-2</v>
      </c>
      <c r="T80" s="19"/>
      <c r="U80" s="2"/>
      <c r="V80" s="30">
        <v>1.3071104585352074E-2</v>
      </c>
      <c r="W80" s="30">
        <v>1.4601449637947463E-2</v>
      </c>
      <c r="X80" s="30">
        <v>1.2663969771041943E-2</v>
      </c>
      <c r="Y80" s="31">
        <v>1.1284500988046724E-2</v>
      </c>
      <c r="Z80" s="31">
        <v>1.314735543646401E-2</v>
      </c>
      <c r="AA80" s="30"/>
    </row>
    <row r="81" spans="2:27" ht="13.5" outlineLevel="1" thickBot="1">
      <c r="B81" s="3" t="s">
        <v>10</v>
      </c>
      <c r="C81" s="3"/>
      <c r="D81" s="60"/>
      <c r="E81" s="60"/>
      <c r="F81" s="60"/>
      <c r="G81" s="60"/>
      <c r="H81" s="60"/>
      <c r="I81" s="47"/>
      <c r="J81" s="47"/>
      <c r="K81" s="47"/>
      <c r="L81" s="47"/>
      <c r="M81" s="47"/>
      <c r="N81" s="3"/>
      <c r="O81" s="22"/>
      <c r="P81" s="22"/>
      <c r="Q81" s="22"/>
      <c r="R81" s="22"/>
      <c r="S81" s="22"/>
      <c r="T81" s="22"/>
      <c r="U81" s="3"/>
      <c r="V81" s="34">
        <v>0</v>
      </c>
      <c r="W81" s="34">
        <v>0</v>
      </c>
      <c r="X81" s="34">
        <v>0</v>
      </c>
      <c r="Y81" s="34"/>
      <c r="Z81" s="34"/>
      <c r="AA81" s="34"/>
    </row>
    <row r="82" spans="2:27" outlineLevel="1">
      <c r="B82" s="2" t="s">
        <v>11</v>
      </c>
      <c r="C82" s="2"/>
      <c r="D82" s="48"/>
      <c r="E82" s="48">
        <v>5.2751827009654235</v>
      </c>
      <c r="F82" s="48">
        <v>4.3415853899879693</v>
      </c>
      <c r="G82" s="48">
        <v>6.3930573136857856</v>
      </c>
      <c r="H82" s="48">
        <v>4.4243980800178964</v>
      </c>
      <c r="I82" s="48">
        <v>7.5616423600454734</v>
      </c>
      <c r="J82" s="48">
        <v>8.7537233418953129</v>
      </c>
      <c r="K82" s="48">
        <v>6.4389911986104735</v>
      </c>
      <c r="L82" s="48">
        <v>9.8318908349514906</v>
      </c>
      <c r="M82" s="48">
        <v>9.9890315378134353</v>
      </c>
      <c r="N82" s="2"/>
      <c r="O82" s="23">
        <v>10.828176807542826</v>
      </c>
      <c r="P82" s="23">
        <v>13.315015926576985</v>
      </c>
      <c r="Q82" s="23">
        <v>16.612518443253041</v>
      </c>
      <c r="R82" s="23">
        <v>16.658689465379013</v>
      </c>
      <c r="S82" s="23">
        <v>14.529795455365006</v>
      </c>
      <c r="T82" s="24"/>
      <c r="U82" s="2"/>
      <c r="V82" s="35">
        <v>12.346508832171777</v>
      </c>
      <c r="W82" s="35">
        <v>14.717259925887557</v>
      </c>
      <c r="X82" s="35">
        <v>14.089170090370967</v>
      </c>
      <c r="Y82" s="36">
        <v>11.16129293811745</v>
      </c>
      <c r="Z82" s="36">
        <v>13.991372843317151</v>
      </c>
      <c r="AA82" s="35"/>
    </row>
    <row r="83" spans="2:27" outlineLevel="1">
      <c r="B83" s="2" t="s">
        <v>12</v>
      </c>
      <c r="C83" s="2"/>
      <c r="D83" s="48"/>
      <c r="E83" s="48">
        <v>0.90793671570985923</v>
      </c>
      <c r="F83" s="48">
        <v>0.69658871319759508</v>
      </c>
      <c r="G83" s="48">
        <v>1.0121535881014148</v>
      </c>
      <c r="H83" s="48">
        <v>0.7281093421113336</v>
      </c>
      <c r="I83" s="48">
        <v>1.2672584811311047</v>
      </c>
      <c r="J83" s="48">
        <v>2.7265068519825797</v>
      </c>
      <c r="K83" s="48">
        <v>0.87814976879544848</v>
      </c>
      <c r="L83" s="48">
        <v>0.94139797808341186</v>
      </c>
      <c r="M83" s="48">
        <v>1.3459723684665512</v>
      </c>
      <c r="N83" s="2"/>
      <c r="O83" s="23">
        <v>2.0309302818116457</v>
      </c>
      <c r="P83" s="23">
        <v>1.5396872580397198</v>
      </c>
      <c r="Q83" s="23">
        <v>2.1161188733999965</v>
      </c>
      <c r="R83" s="23">
        <v>2.3759042325683297</v>
      </c>
      <c r="S83" s="23">
        <v>1.4618406648792346</v>
      </c>
      <c r="T83" s="24"/>
      <c r="U83" s="2"/>
      <c r="V83" s="35">
        <v>1.3568191526470652</v>
      </c>
      <c r="W83" s="35">
        <v>1.3740388011588762</v>
      </c>
      <c r="X83" s="35">
        <v>1.4860293238278977</v>
      </c>
      <c r="Y83" s="36">
        <v>1.432951367363825</v>
      </c>
      <c r="Z83" s="36">
        <v>1.7953507361217633</v>
      </c>
      <c r="AA83" s="35"/>
    </row>
    <row r="84" spans="2:27" outlineLevel="1">
      <c r="B84" s="2" t="s">
        <v>13</v>
      </c>
      <c r="C84" s="2"/>
      <c r="D84" s="48"/>
      <c r="E84" s="48">
        <v>1.9179283335731523</v>
      </c>
      <c r="F84" s="48">
        <v>1.7042369671033357</v>
      </c>
      <c r="G84" s="48">
        <v>2.5462229437094326</v>
      </c>
      <c r="H84" s="48">
        <v>1.7652946164567891</v>
      </c>
      <c r="I84" s="48">
        <v>3.0033737197596548</v>
      </c>
      <c r="J84" s="48">
        <v>4.0199278883204448</v>
      </c>
      <c r="K84" s="48">
        <v>2.8707843124563759</v>
      </c>
      <c r="L84" s="48">
        <v>3.929500433142771</v>
      </c>
      <c r="M84" s="48">
        <v>4.04544144795456</v>
      </c>
      <c r="N84" s="2"/>
      <c r="O84" s="23">
        <v>4.0053057770285205</v>
      </c>
      <c r="P84" s="23">
        <v>3.9991058895384706</v>
      </c>
      <c r="Q84" s="23">
        <v>5.833077451646199</v>
      </c>
      <c r="R84" s="23">
        <v>7.8490440533837003</v>
      </c>
      <c r="S84" s="23">
        <v>6.0878327811193627</v>
      </c>
      <c r="T84" s="24"/>
      <c r="U84" s="2"/>
      <c r="V84" s="35">
        <v>4.4409017395028147</v>
      </c>
      <c r="W84" s="35">
        <v>4.4652923122314379</v>
      </c>
      <c r="X84" s="35">
        <v>4.4758778379190209</v>
      </c>
      <c r="Y84" s="36">
        <v>4.8665411733987867</v>
      </c>
      <c r="Z84" s="36">
        <v>5.7330716494550309</v>
      </c>
      <c r="AA84" s="35"/>
    </row>
    <row r="85" spans="2:27" outlineLevel="1">
      <c r="B85" s="2" t="s">
        <v>14</v>
      </c>
      <c r="C85" s="2"/>
      <c r="D85" s="48" t="s">
        <v>82</v>
      </c>
      <c r="E85" s="48">
        <v>2.9353346336649899</v>
      </c>
      <c r="F85" s="48">
        <v>3.205127419543456</v>
      </c>
      <c r="G85" s="48">
        <v>3.2009029919681127</v>
      </c>
      <c r="H85" s="48">
        <v>3.6036736262257647</v>
      </c>
      <c r="I85" s="48">
        <v>3.2094752900324277</v>
      </c>
      <c r="J85" s="48">
        <v>3.0206337258374276</v>
      </c>
      <c r="K85" s="48">
        <v>3.2281652209505332</v>
      </c>
      <c r="L85" s="48">
        <v>3.1056924147180003</v>
      </c>
      <c r="M85" s="48">
        <v>2.8663832538826202</v>
      </c>
      <c r="N85" s="2"/>
      <c r="O85" s="23">
        <v>4.0298963718755081</v>
      </c>
      <c r="P85" s="23">
        <v>3.4159203434883474</v>
      </c>
      <c r="Q85" s="23">
        <v>2.9250449190768988</v>
      </c>
      <c r="R85" s="23">
        <v>3.0274039552108074</v>
      </c>
      <c r="S85" s="23">
        <v>3.558885288721612</v>
      </c>
      <c r="T85" s="24"/>
      <c r="U85" s="2"/>
      <c r="V85" s="35">
        <v>3.662551343497856</v>
      </c>
      <c r="W85" s="35">
        <v>3.6756088816926762</v>
      </c>
      <c r="X85" s="35">
        <v>3.3300726187686807</v>
      </c>
      <c r="Y85" s="36">
        <v>3.4889429142293942</v>
      </c>
      <c r="Z85" s="36">
        <v>3.4270400519581994</v>
      </c>
      <c r="AA85" s="35"/>
    </row>
    <row r="86" spans="2:27" outlineLevel="1">
      <c r="B86" s="2" t="s">
        <v>15</v>
      </c>
      <c r="C86" s="2"/>
      <c r="D86" s="48"/>
      <c r="E86" s="48">
        <v>0.44462889335996036</v>
      </c>
      <c r="F86" s="48">
        <v>0.50190829400346237</v>
      </c>
      <c r="G86" s="48">
        <v>0.51610609513879457</v>
      </c>
      <c r="H86" s="48">
        <v>0.59314003321532849</v>
      </c>
      <c r="I86" s="48">
        <v>0.51346495383052404</v>
      </c>
      <c r="J86" s="48">
        <v>0.4716085688409829</v>
      </c>
      <c r="K86" s="48">
        <v>0.51795697358098935</v>
      </c>
      <c r="L86" s="48">
        <v>0.49217244899349843</v>
      </c>
      <c r="M86" s="48">
        <v>0.4418546046737406</v>
      </c>
      <c r="N86" s="2"/>
      <c r="O86" s="23">
        <v>0.54316619383154086</v>
      </c>
      <c r="P86" s="23">
        <v>0.60153243447036497</v>
      </c>
      <c r="Q86" s="23">
        <v>0.57153355239697434</v>
      </c>
      <c r="R86" s="23">
        <v>0.62394258675931003</v>
      </c>
      <c r="S86" s="23">
        <v>0.61625186422320599</v>
      </c>
      <c r="T86" s="24"/>
      <c r="U86" s="2"/>
      <c r="V86" s="35">
        <v>0.49754032631546397</v>
      </c>
      <c r="W86" s="35">
        <v>0.51839199735649943</v>
      </c>
      <c r="X86" s="35">
        <v>0.45814170651849012</v>
      </c>
      <c r="Y86" s="36">
        <v>0.56248255099495914</v>
      </c>
      <c r="Z86" s="36">
        <v>0.37508137592192836</v>
      </c>
      <c r="AA86" s="35"/>
    </row>
    <row r="87" spans="2:27" outlineLevel="1">
      <c r="B87" s="2" t="s">
        <v>16</v>
      </c>
      <c r="C87" s="2"/>
      <c r="D87" s="48"/>
      <c r="E87" s="48">
        <v>1.3165790000301574</v>
      </c>
      <c r="F87" s="48">
        <v>0.82582561970749757</v>
      </c>
      <c r="G87" s="48">
        <v>0.65676007675857417</v>
      </c>
      <c r="H87" s="48">
        <v>0.54952852902045335</v>
      </c>
      <c r="I87" s="48">
        <v>0.66446445366953366</v>
      </c>
      <c r="J87" s="48">
        <v>0.46558154789260364</v>
      </c>
      <c r="K87" s="48">
        <v>0.54724439573078232</v>
      </c>
      <c r="L87" s="48">
        <v>0.59854577333289394</v>
      </c>
      <c r="M87" s="48">
        <v>0.53555365240089992</v>
      </c>
      <c r="N87" s="2"/>
      <c r="O87" s="23">
        <v>1.4119122310990702</v>
      </c>
      <c r="P87" s="23">
        <v>0.76757090832128272</v>
      </c>
      <c r="Q87" s="23">
        <v>1.4507532407949157</v>
      </c>
      <c r="R87" s="23">
        <v>0.59134344537145811</v>
      </c>
      <c r="S87" s="23">
        <v>0.63724638545925116</v>
      </c>
      <c r="T87" s="24"/>
      <c r="U87" s="2"/>
      <c r="V87" s="35">
        <v>0.45467476287421071</v>
      </c>
      <c r="W87" s="35">
        <v>0.30537037673703438</v>
      </c>
      <c r="X87" s="35">
        <v>0.20203179965863885</v>
      </c>
      <c r="Y87" s="36">
        <v>0.21729247144028507</v>
      </c>
      <c r="Z87" s="36">
        <v>0.18678301321787594</v>
      </c>
      <c r="AA87" s="35"/>
    </row>
    <row r="88" spans="2:27" ht="13.5" outlineLevel="1" thickBot="1">
      <c r="B88" s="2" t="s">
        <v>17</v>
      </c>
      <c r="C88" s="2"/>
      <c r="D88" s="48"/>
      <c r="E88" s="48">
        <v>9.1573424959292132E-2</v>
      </c>
      <c r="F88" s="48">
        <v>9.6986669392706518E-2</v>
      </c>
      <c r="G88" s="48">
        <v>5.5436861836969178E-2</v>
      </c>
      <c r="H88" s="48">
        <v>0.10806582971834104</v>
      </c>
      <c r="I88" s="48">
        <v>6.4588616508524696E-2</v>
      </c>
      <c r="J88" s="48">
        <v>4.7215294012462293E-2</v>
      </c>
      <c r="K88" s="48">
        <v>0.1904526532153597</v>
      </c>
      <c r="L88" s="48">
        <v>0.12309314099689807</v>
      </c>
      <c r="M88" s="48">
        <v>0.12191264725432929</v>
      </c>
      <c r="N88" s="2"/>
      <c r="O88" s="23">
        <v>0.25978927945266317</v>
      </c>
      <c r="P88" s="23">
        <v>0.13771587039571712</v>
      </c>
      <c r="Q88" s="23">
        <v>0.11959657892057887</v>
      </c>
      <c r="R88" s="23" t="s">
        <v>27</v>
      </c>
      <c r="S88" s="23"/>
      <c r="T88" s="23"/>
      <c r="U88" s="2"/>
      <c r="V88" s="36" t="s">
        <v>27</v>
      </c>
      <c r="W88" s="36" t="s">
        <v>27</v>
      </c>
      <c r="X88" s="36" t="s">
        <v>27</v>
      </c>
      <c r="Y88" s="37" t="s">
        <v>27</v>
      </c>
      <c r="Z88" s="37"/>
      <c r="AA88" s="37"/>
    </row>
    <row r="89" spans="2:27" ht="13.5" outlineLevel="1" thickBot="1">
      <c r="B89" s="3" t="s">
        <v>18</v>
      </c>
      <c r="C89" s="3"/>
      <c r="D89" s="60"/>
      <c r="E89" s="60"/>
      <c r="F89" s="60"/>
      <c r="G89" s="60"/>
      <c r="H89" s="60"/>
      <c r="I89" s="47"/>
      <c r="J89" s="47"/>
      <c r="K89" s="47"/>
      <c r="L89" s="47"/>
      <c r="M89" s="47"/>
      <c r="N89" s="3"/>
      <c r="O89" s="22"/>
      <c r="P89" s="22"/>
      <c r="Q89" s="22"/>
      <c r="R89" s="22"/>
      <c r="S89" s="22"/>
      <c r="T89" s="22"/>
      <c r="U89" s="3"/>
      <c r="V89" s="34" t="s">
        <v>29</v>
      </c>
      <c r="W89" s="34" t="s">
        <v>29</v>
      </c>
      <c r="X89" s="34" t="s">
        <v>29</v>
      </c>
      <c r="Y89" s="34"/>
      <c r="Z89" s="34"/>
      <c r="AA89" s="34"/>
    </row>
    <row r="90" spans="2:27" outlineLevel="1">
      <c r="B90" s="2" t="s">
        <v>19</v>
      </c>
      <c r="C90" s="2"/>
      <c r="D90" s="282"/>
      <c r="E90" s="282" t="s">
        <v>81</v>
      </c>
      <c r="F90" s="46">
        <v>38.906677020773252</v>
      </c>
      <c r="G90" s="46">
        <v>57.159795898617404</v>
      </c>
      <c r="H90" s="46">
        <v>42.448563045874884</v>
      </c>
      <c r="I90" s="46">
        <v>74.480237083978537</v>
      </c>
      <c r="J90" s="46">
        <v>93.248662922461989</v>
      </c>
      <c r="K90" s="46">
        <v>63.828280321632626</v>
      </c>
      <c r="L90" s="46">
        <v>92.035065901520412</v>
      </c>
      <c r="M90" s="46">
        <v>108.4393387561351</v>
      </c>
      <c r="N90" s="2"/>
      <c r="O90" s="13">
        <v>116.12959389273706</v>
      </c>
      <c r="P90" s="13">
        <v>112.95541487838611</v>
      </c>
      <c r="Q90" s="13">
        <v>158.31806352104854</v>
      </c>
      <c r="R90" s="13">
        <v>174.31300345719785</v>
      </c>
      <c r="S90" s="13">
        <v>112.91770695142648</v>
      </c>
      <c r="T90" s="17"/>
      <c r="U90" s="2"/>
      <c r="V90" s="29">
        <v>116.05080871008188</v>
      </c>
      <c r="W90" s="29">
        <v>126.42510090255232</v>
      </c>
      <c r="X90" s="29">
        <v>128.08884130879588</v>
      </c>
      <c r="Y90" s="27">
        <v>122.76231612251441</v>
      </c>
      <c r="Z90" s="27">
        <v>101.38006603317159</v>
      </c>
      <c r="AA90" s="29"/>
    </row>
    <row r="91" spans="2:27" outlineLevel="1">
      <c r="B91" s="2" t="s">
        <v>20</v>
      </c>
      <c r="C91" s="2"/>
      <c r="D91" s="283"/>
      <c r="E91" s="283"/>
      <c r="F91" s="46">
        <v>1.0535389627730407</v>
      </c>
      <c r="G91" s="46">
        <v>0.96316581089352438</v>
      </c>
      <c r="H91" s="46">
        <v>1.1892182288412492</v>
      </c>
      <c r="I91" s="46">
        <v>0.71255035511397047</v>
      </c>
      <c r="J91" s="46">
        <v>1.0223932424009816</v>
      </c>
      <c r="K91" s="46">
        <v>1.436654666690856</v>
      </c>
      <c r="L91" s="46">
        <v>1.7425061143790384</v>
      </c>
      <c r="M91" s="46">
        <v>3.1816799453587565</v>
      </c>
      <c r="N91" s="2"/>
      <c r="O91" s="13">
        <v>7.3525444850899149</v>
      </c>
      <c r="P91" s="13">
        <v>7.4030277819592314</v>
      </c>
      <c r="Q91" s="13">
        <v>9.1981166160649597</v>
      </c>
      <c r="R91" s="13">
        <v>8.6600823784703618</v>
      </c>
      <c r="S91" s="13">
        <v>10.546457262512236</v>
      </c>
      <c r="T91" s="13"/>
      <c r="U91" s="2"/>
      <c r="V91" s="27">
        <v>1.7820161777073804</v>
      </c>
      <c r="W91" s="27">
        <v>1.4920717778197083</v>
      </c>
      <c r="X91" s="27">
        <v>1.6049095420067454</v>
      </c>
      <c r="Y91" s="27">
        <v>1.1910596768579345</v>
      </c>
      <c r="Z91" s="27">
        <v>1.0756351808562381</v>
      </c>
      <c r="AA91" s="29"/>
    </row>
    <row r="92" spans="2:27" outlineLevel="1">
      <c r="B92" s="2" t="s">
        <v>21</v>
      </c>
      <c r="C92" s="2"/>
      <c r="D92" s="283"/>
      <c r="E92" s="283"/>
      <c r="F92" s="46">
        <v>6.578485619618319</v>
      </c>
      <c r="G92" s="46">
        <v>7.7375784078806387</v>
      </c>
      <c r="H92" s="46">
        <v>5.7784548694202682</v>
      </c>
      <c r="I92" s="46">
        <v>6.4445664210038789</v>
      </c>
      <c r="J92" s="46">
        <v>9.6918087358811107</v>
      </c>
      <c r="K92" s="46">
        <v>12.194750963586936</v>
      </c>
      <c r="L92" s="46">
        <v>14.150832619275267</v>
      </c>
      <c r="M92" s="46">
        <v>18.478204769643359</v>
      </c>
      <c r="N92" s="2"/>
      <c r="O92" s="13">
        <v>14.574431289071457</v>
      </c>
      <c r="P92" s="13">
        <v>16.73489281242172</v>
      </c>
      <c r="Q92" s="13">
        <v>17.066233735071719</v>
      </c>
      <c r="R92" s="13">
        <v>23.024018215642922</v>
      </c>
      <c r="S92" s="13">
        <v>18.019744763112943</v>
      </c>
      <c r="T92" s="13"/>
      <c r="U92" s="2"/>
      <c r="V92" s="27">
        <v>20.394954017732665</v>
      </c>
      <c r="W92" s="27">
        <v>18.55400451113475</v>
      </c>
      <c r="X92" s="27">
        <v>17.94423003732949</v>
      </c>
      <c r="Y92" s="27">
        <v>26.918967393551274</v>
      </c>
      <c r="Z92" s="27">
        <v>24.218701805058309</v>
      </c>
      <c r="AA92" s="29"/>
    </row>
    <row r="93" spans="2:27" outlineLevel="1">
      <c r="B93" s="2" t="s">
        <v>22</v>
      </c>
      <c r="C93" s="2"/>
      <c r="D93" s="283"/>
      <c r="E93" s="283"/>
      <c r="F93" s="46">
        <v>41.775026136789677</v>
      </c>
      <c r="G93" s="46">
        <v>30.716552256076877</v>
      </c>
      <c r="H93" s="46">
        <v>26.725321988676512</v>
      </c>
      <c r="I93" s="46">
        <v>25.547653078855294</v>
      </c>
      <c r="J93" s="46">
        <v>27.356448282034936</v>
      </c>
      <c r="K93" s="46">
        <v>28.897163566999172</v>
      </c>
      <c r="L93" s="46">
        <v>26.795311736240009</v>
      </c>
      <c r="M93" s="46">
        <v>27.835172790311077</v>
      </c>
      <c r="N93" s="2"/>
      <c r="O93" s="13">
        <v>26.929970089881987</v>
      </c>
      <c r="P93" s="13">
        <v>25.391351718248256</v>
      </c>
      <c r="Q93" s="13">
        <v>21.347316535704028</v>
      </c>
      <c r="R93" s="13">
        <v>17.600658677844688</v>
      </c>
      <c r="S93" s="13">
        <v>28.814730997939105</v>
      </c>
      <c r="T93" s="13"/>
      <c r="U93" s="2"/>
      <c r="V93" s="27">
        <v>14.858152466802091</v>
      </c>
      <c r="W93" s="27">
        <v>13.212568443045246</v>
      </c>
      <c r="X93" s="27">
        <v>14.333582882621405</v>
      </c>
      <c r="Y93" s="27">
        <v>13.458486285914409</v>
      </c>
      <c r="Z93" s="27">
        <v>14.595653042532421</v>
      </c>
      <c r="AA93" s="29"/>
    </row>
    <row r="94" spans="2:27" outlineLevel="1">
      <c r="B94" s="2" t="s">
        <v>23</v>
      </c>
      <c r="C94" s="2"/>
      <c r="D94" s="283"/>
      <c r="E94" s="283"/>
      <c r="F94" s="46">
        <v>17.529401004710291</v>
      </c>
      <c r="G94" s="46">
        <v>17.518571243254033</v>
      </c>
      <c r="H94" s="46">
        <v>19.641828098745997</v>
      </c>
      <c r="I94" s="46">
        <v>16.961349220075011</v>
      </c>
      <c r="J94" s="46">
        <v>16.326150071648691</v>
      </c>
      <c r="K94" s="46">
        <v>18.324144475821214</v>
      </c>
      <c r="L94" s="46">
        <v>16.501468479186588</v>
      </c>
      <c r="M94" s="46">
        <v>15.318690355114331</v>
      </c>
      <c r="N94" s="2"/>
      <c r="O94" s="13">
        <v>17.52690207488568</v>
      </c>
      <c r="P94" s="13">
        <v>18.644418783283175</v>
      </c>
      <c r="Q94" s="13">
        <v>16.856787963765253</v>
      </c>
      <c r="R94" s="13">
        <v>17.482963364284274</v>
      </c>
      <c r="S94" s="13">
        <v>18.538757512169383</v>
      </c>
      <c r="T94" s="13"/>
      <c r="U94" s="2"/>
      <c r="V94" s="27">
        <v>19.673778026798363</v>
      </c>
      <c r="W94" s="27">
        <v>19.032468847069477</v>
      </c>
      <c r="X94" s="27">
        <v>18.967230416316955</v>
      </c>
      <c r="Y94" s="27">
        <v>19.50664550997859</v>
      </c>
      <c r="Z94" s="27">
        <v>18.063112749817513</v>
      </c>
      <c r="AA94" s="29"/>
    </row>
    <row r="95" spans="2:27" outlineLevel="1">
      <c r="B95" s="2" t="s">
        <v>24</v>
      </c>
      <c r="C95" s="2"/>
      <c r="D95" s="283"/>
      <c r="E95" s="283"/>
      <c r="F95" s="44">
        <v>0.10776296599189611</v>
      </c>
      <c r="G95" s="44">
        <v>6.1596513152187976E-2</v>
      </c>
      <c r="H95" s="44">
        <v>0.12007314413149005</v>
      </c>
      <c r="I95" s="44">
        <v>8.7689654529821859E-2</v>
      </c>
      <c r="J95" s="44">
        <v>6.4102515958525438E-2</v>
      </c>
      <c r="K95" s="44">
        <v>0.13827384411526114</v>
      </c>
      <c r="L95" s="44">
        <v>8.4658995706727372E-2</v>
      </c>
      <c r="M95" s="44">
        <v>8.5124971240742198E-2</v>
      </c>
      <c r="N95" s="2"/>
      <c r="O95" s="18">
        <v>0.19346010172006831</v>
      </c>
      <c r="P95" s="18">
        <v>0.21286569207194533</v>
      </c>
      <c r="Q95" s="18">
        <v>7.919773453603568E-2</v>
      </c>
      <c r="R95" s="12" t="s">
        <v>27</v>
      </c>
      <c r="S95" s="18">
        <v>0.33722623716335437</v>
      </c>
      <c r="T95" s="23"/>
      <c r="U95" s="2"/>
      <c r="V95" s="36" t="s">
        <v>27</v>
      </c>
      <c r="W95" s="36" t="s">
        <v>27</v>
      </c>
      <c r="X95" s="36" t="s">
        <v>27</v>
      </c>
      <c r="Y95" s="37" t="s">
        <v>27</v>
      </c>
      <c r="Z95" s="37" t="s">
        <v>27</v>
      </c>
      <c r="AA95" s="37"/>
    </row>
    <row r="96" spans="2:27" outlineLevel="1">
      <c r="B96" s="2" t="s">
        <v>25</v>
      </c>
      <c r="C96" s="2"/>
      <c r="D96" s="283"/>
      <c r="E96" s="283"/>
      <c r="F96" s="46">
        <v>2.7946891642245428</v>
      </c>
      <c r="G96" s="46">
        <v>4.3710885226232739</v>
      </c>
      <c r="H96" s="46">
        <v>1.2624239408333207</v>
      </c>
      <c r="I96" s="46">
        <v>10.43584571762783</v>
      </c>
      <c r="J96" s="46">
        <v>12.842103113426642</v>
      </c>
      <c r="K96" s="46">
        <v>2.3206489187218846</v>
      </c>
      <c r="L96" s="46">
        <v>2.9264290012560181</v>
      </c>
      <c r="M96" s="46">
        <v>9.2711853947365253</v>
      </c>
      <c r="N96" s="2"/>
      <c r="O96" s="13">
        <v>9.0746938118177116</v>
      </c>
      <c r="P96" s="12" t="s">
        <v>27</v>
      </c>
      <c r="Q96" s="12" t="s">
        <v>27</v>
      </c>
      <c r="R96" s="12" t="s">
        <v>27</v>
      </c>
      <c r="S96" s="12" t="s">
        <v>27</v>
      </c>
      <c r="T96" s="12"/>
      <c r="U96" s="2"/>
      <c r="V96" s="37" t="s">
        <v>27</v>
      </c>
      <c r="W96" s="37" t="s">
        <v>27</v>
      </c>
      <c r="X96" s="37" t="s">
        <v>27</v>
      </c>
      <c r="Y96" s="37" t="s">
        <v>27</v>
      </c>
      <c r="Z96" s="37" t="s">
        <v>27</v>
      </c>
      <c r="AA96" s="37"/>
    </row>
    <row r="97" spans="2:27" ht="13.5" outlineLevel="1" thickBot="1">
      <c r="B97" s="4" t="s">
        <v>26</v>
      </c>
      <c r="C97" s="4"/>
      <c r="D97" s="284"/>
      <c r="E97" s="284"/>
      <c r="F97" s="59">
        <v>0</v>
      </c>
      <c r="G97" s="59">
        <v>0</v>
      </c>
      <c r="H97" s="61">
        <v>0</v>
      </c>
      <c r="I97" s="49">
        <v>0.42624902455113772</v>
      </c>
      <c r="J97" s="49">
        <v>0.33831694305203258</v>
      </c>
      <c r="K97" s="49">
        <v>0.81586825137192576</v>
      </c>
      <c r="L97" s="49">
        <v>0.45558890647118611</v>
      </c>
      <c r="M97" s="49">
        <v>0.34596277511772444</v>
      </c>
      <c r="N97" s="4"/>
      <c r="O97" s="25">
        <v>1.2261689861519032</v>
      </c>
      <c r="P97" s="25">
        <v>0.79232287757798836</v>
      </c>
      <c r="Q97" s="25">
        <v>0.27489483226610151</v>
      </c>
      <c r="R97" s="26" t="s">
        <v>27</v>
      </c>
      <c r="S97" s="25">
        <v>0.52779660002802609</v>
      </c>
      <c r="T97" s="25"/>
      <c r="U97" s="4"/>
      <c r="V97" s="38" t="s">
        <v>27</v>
      </c>
      <c r="W97" s="38" t="s">
        <v>27</v>
      </c>
      <c r="X97" s="38" t="s">
        <v>27</v>
      </c>
      <c r="Y97" s="39" t="s">
        <v>27</v>
      </c>
      <c r="Z97" s="39" t="s">
        <v>27</v>
      </c>
      <c r="AA97" s="39"/>
    </row>
    <row r="98" spans="2:27" outlineLevel="1">
      <c r="B98" s="62" t="s">
        <v>39</v>
      </c>
      <c r="C98" s="6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0"/>
      <c r="Q98" s="5"/>
    </row>
    <row r="99" spans="2:27" outlineLevel="1"/>
    <row r="100" spans="2:27" ht="15.75" outlineLevel="1">
      <c r="K100" s="51"/>
    </row>
    <row r="101" spans="2:27" ht="16.5" thickBot="1">
      <c r="B101" s="42" t="s">
        <v>36</v>
      </c>
      <c r="C101" s="42"/>
      <c r="D101" s="51"/>
      <c r="E101" s="51"/>
      <c r="F101" s="51"/>
      <c r="G101" s="51"/>
      <c r="H101" s="51"/>
      <c r="I101" s="51"/>
      <c r="J101" s="51"/>
      <c r="K101" s="51"/>
      <c r="L101" s="51"/>
      <c r="P101"/>
    </row>
    <row r="102" spans="2:27" ht="25.5" outlineLevel="1">
      <c r="B102" s="1" t="s">
        <v>28</v>
      </c>
      <c r="C102" s="1"/>
      <c r="D102" s="1"/>
      <c r="E102" s="1"/>
      <c r="F102" s="1"/>
      <c r="G102" s="272" t="s">
        <v>30</v>
      </c>
      <c r="H102" s="272"/>
      <c r="I102" s="272"/>
      <c r="J102" s="272"/>
      <c r="K102" s="272"/>
      <c r="L102" s="272"/>
      <c r="M102" s="272"/>
      <c r="N102" s="280" t="s">
        <v>32</v>
      </c>
      <c r="O102" s="1"/>
      <c r="P102" s="1"/>
      <c r="Q102" s="1"/>
      <c r="R102" s="1"/>
      <c r="S102" s="1"/>
      <c r="T102" s="1"/>
      <c r="U102" s="278" t="s">
        <v>31</v>
      </c>
      <c r="V102" s="1"/>
      <c r="W102" s="1"/>
      <c r="X102" s="1"/>
      <c r="Y102" s="1"/>
      <c r="Z102" s="1"/>
      <c r="AA102" s="1"/>
    </row>
    <row r="103" spans="2:27" ht="13.5" outlineLevel="1" thickBot="1">
      <c r="B103" s="2"/>
      <c r="C103" s="2"/>
      <c r="D103" s="40">
        <v>2019</v>
      </c>
      <c r="E103" s="40">
        <v>2018</v>
      </c>
      <c r="F103" s="40">
        <v>2017</v>
      </c>
      <c r="G103" s="40">
        <v>2016</v>
      </c>
      <c r="H103" s="40">
        <v>2015</v>
      </c>
      <c r="I103" s="40">
        <v>2014</v>
      </c>
      <c r="J103" s="40">
        <v>2013</v>
      </c>
      <c r="K103" s="40">
        <v>2012</v>
      </c>
      <c r="L103" s="40">
        <v>2011</v>
      </c>
      <c r="M103" s="40">
        <v>2010</v>
      </c>
      <c r="N103" s="281"/>
      <c r="O103" s="12">
        <v>2009</v>
      </c>
      <c r="P103" s="12">
        <v>2008</v>
      </c>
      <c r="Q103" s="12">
        <v>2007</v>
      </c>
      <c r="R103" s="13">
        <v>2006</v>
      </c>
      <c r="S103" s="13">
        <v>2005</v>
      </c>
      <c r="T103" s="13">
        <v>2004</v>
      </c>
      <c r="U103" s="279"/>
      <c r="V103" s="27">
        <v>2009</v>
      </c>
      <c r="W103" s="27">
        <v>2008</v>
      </c>
      <c r="X103" s="27">
        <v>2007</v>
      </c>
      <c r="Y103" s="27">
        <v>2006</v>
      </c>
      <c r="Z103" s="27">
        <v>2005</v>
      </c>
      <c r="AA103" s="27">
        <v>2004</v>
      </c>
    </row>
    <row r="104" spans="2:27" ht="13.5" outlineLevel="1" thickBot="1">
      <c r="B104" s="3" t="s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41"/>
      <c r="M104" s="41"/>
      <c r="N104" s="3"/>
      <c r="O104" s="14"/>
      <c r="P104" s="15"/>
      <c r="Q104" s="14"/>
      <c r="R104" s="16"/>
      <c r="S104" s="16"/>
      <c r="T104" s="16"/>
      <c r="U104" s="3"/>
      <c r="V104" s="28"/>
      <c r="W104" s="28"/>
      <c r="X104" s="28"/>
      <c r="Y104" s="28"/>
      <c r="Z104" s="28"/>
      <c r="AA104" s="28"/>
    </row>
    <row r="105" spans="2:27" ht="15.75" outlineLevel="1">
      <c r="B105" s="2" t="s">
        <v>1</v>
      </c>
      <c r="C105" s="2"/>
      <c r="D105" s="46"/>
      <c r="E105" s="46">
        <v>235.11344745410045</v>
      </c>
      <c r="F105" s="46">
        <v>216.07210733802864</v>
      </c>
      <c r="G105" s="46">
        <v>287.08271403112013</v>
      </c>
      <c r="H105" s="46">
        <v>233.079272937746</v>
      </c>
      <c r="I105" s="43">
        <v>329.03368178498499</v>
      </c>
      <c r="J105" s="43">
        <v>411.32314015138263</v>
      </c>
      <c r="K105" s="43">
        <v>344.13961432777091</v>
      </c>
      <c r="L105" s="43">
        <v>416.11162522129746</v>
      </c>
      <c r="M105" s="43">
        <v>491.50267985345829</v>
      </c>
      <c r="N105" s="2"/>
      <c r="O105" s="17">
        <v>518.65826825298325</v>
      </c>
      <c r="P105" s="17">
        <v>485.17684992430651</v>
      </c>
      <c r="Q105" s="17">
        <v>599.7506337388088</v>
      </c>
      <c r="R105" s="17">
        <v>641.14572584797179</v>
      </c>
      <c r="S105" s="17">
        <v>517.76416818673965</v>
      </c>
      <c r="T105" s="17"/>
      <c r="U105" s="2"/>
      <c r="V105" s="29">
        <v>506.07566294599621</v>
      </c>
      <c r="W105" s="29">
        <v>516.64905943610927</v>
      </c>
      <c r="X105" s="29">
        <v>506.13186517684744</v>
      </c>
      <c r="Y105" s="29">
        <v>525.39954327824501</v>
      </c>
      <c r="Z105" s="29">
        <v>502.43407116560144</v>
      </c>
      <c r="AA105" s="29"/>
    </row>
    <row r="106" spans="2:27" ht="15.75" outlineLevel="1">
      <c r="B106" s="2" t="s">
        <v>2</v>
      </c>
      <c r="C106" s="2"/>
      <c r="D106" s="44"/>
      <c r="E106" s="44">
        <v>0.12487110594276382</v>
      </c>
      <c r="F106" s="44">
        <v>0.12879009885622611</v>
      </c>
      <c r="G106" s="44">
        <v>0.12735324731188591</v>
      </c>
      <c r="H106" s="44">
        <v>0.10800253310385535</v>
      </c>
      <c r="I106" s="44">
        <v>0.12717997320247651</v>
      </c>
      <c r="J106" s="44">
        <v>0.1630312093836658</v>
      </c>
      <c r="K106" s="44">
        <v>0.18643981394010406</v>
      </c>
      <c r="L106" s="44">
        <v>0.2447657700918795</v>
      </c>
      <c r="M106" s="44">
        <v>0.28769313855765266</v>
      </c>
      <c r="N106" s="2"/>
      <c r="O106" s="18">
        <v>0.18562937756879466</v>
      </c>
      <c r="P106" s="18">
        <v>0.17128379178980788</v>
      </c>
      <c r="Q106" s="18">
        <v>0.17386440460039632</v>
      </c>
      <c r="R106" s="18">
        <v>0.22558912525827277</v>
      </c>
      <c r="S106" s="18">
        <v>0.26593121402233244</v>
      </c>
      <c r="T106" s="19"/>
      <c r="U106" s="2"/>
      <c r="V106" s="30">
        <v>0.3440162320808493</v>
      </c>
      <c r="W106" s="30">
        <v>0.35307034030132911</v>
      </c>
      <c r="X106" s="30">
        <v>0.33924191489991079</v>
      </c>
      <c r="Y106" s="31">
        <v>0.47167457970227417</v>
      </c>
      <c r="Z106" s="31">
        <v>0.5332233855558759</v>
      </c>
      <c r="AA106" s="30"/>
    </row>
    <row r="107" spans="2:27" ht="15.75" outlineLevel="1">
      <c r="B107" s="2" t="s">
        <v>3</v>
      </c>
      <c r="C107" s="2"/>
      <c r="D107" s="45"/>
      <c r="E107" s="45">
        <v>3.9744732102396175E-3</v>
      </c>
      <c r="F107" s="45">
        <v>3.9644663835495825E-3</v>
      </c>
      <c r="G107" s="45">
        <v>4.3428600408277583E-3</v>
      </c>
      <c r="H107" s="45">
        <v>3.7994718667487166E-3</v>
      </c>
      <c r="I107" s="45">
        <v>5.2622326456335817E-3</v>
      </c>
      <c r="J107" s="45">
        <v>5.7915294181968306E-3</v>
      </c>
      <c r="K107" s="45">
        <v>5.7742235024155408E-3</v>
      </c>
      <c r="L107" s="45">
        <v>5.7424825387789886E-3</v>
      </c>
      <c r="M107" s="45">
        <v>6.6622526860526899E-3</v>
      </c>
      <c r="N107" s="2"/>
      <c r="O107" s="20">
        <v>8.5974497589957326E-3</v>
      </c>
      <c r="P107" s="20">
        <v>9.3258063261591195E-3</v>
      </c>
      <c r="Q107" s="20">
        <v>9.8519442277916151E-3</v>
      </c>
      <c r="R107" s="20">
        <v>1.0032630190457005E-2</v>
      </c>
      <c r="S107" s="20">
        <v>9.3188795063615746E-3</v>
      </c>
      <c r="T107" s="21"/>
      <c r="U107" s="2"/>
      <c r="V107" s="32">
        <v>6.3928418945082685E-3</v>
      </c>
      <c r="W107" s="32">
        <v>7.5767426577280188E-3</v>
      </c>
      <c r="X107" s="32">
        <v>7.5875151320224472E-3</v>
      </c>
      <c r="Y107" s="33">
        <v>7.7855500792397992E-3</v>
      </c>
      <c r="Z107" s="33">
        <v>7.4035166538720986E-3</v>
      </c>
      <c r="AA107" s="32"/>
    </row>
    <row r="108" spans="2:27" ht="15.75" outlineLevel="1">
      <c r="B108" s="2" t="s">
        <v>4</v>
      </c>
      <c r="C108" s="2"/>
      <c r="D108" s="46"/>
      <c r="E108" s="46">
        <v>239.41961811932094</v>
      </c>
      <c r="F108" s="46">
        <v>220.56338922423436</v>
      </c>
      <c r="G108" s="46">
        <v>291.92728826531265</v>
      </c>
      <c r="H108" s="46">
        <v>237.06243590484343</v>
      </c>
      <c r="I108" s="46">
        <v>333.97320249468913</v>
      </c>
      <c r="J108" s="46">
        <v>417.2542360893521</v>
      </c>
      <c r="K108" s="46">
        <v>350.17760538876291</v>
      </c>
      <c r="L108" s="46">
        <v>423.36020609348299</v>
      </c>
      <c r="M108" s="46">
        <v>499.89462654645922</v>
      </c>
      <c r="N108" s="2"/>
      <c r="O108" s="13">
        <v>525.52868615646548</v>
      </c>
      <c r="P108" s="13">
        <v>492.10722044898336</v>
      </c>
      <c r="Q108" s="13">
        <v>607.01972200920375</v>
      </c>
      <c r="R108" s="13">
        <v>649.27425596000342</v>
      </c>
      <c r="S108" s="13">
        <v>526.36748632988565</v>
      </c>
      <c r="T108" s="17"/>
      <c r="U108" s="2"/>
      <c r="V108" s="29">
        <v>515.46832738454816</v>
      </c>
      <c r="W108" s="29">
        <v>526.51761728500253</v>
      </c>
      <c r="X108" s="29">
        <v>515.71461772446719</v>
      </c>
      <c r="Y108" s="27">
        <v>537.79668947297762</v>
      </c>
      <c r="Z108" s="27">
        <v>516.03165759607054</v>
      </c>
      <c r="AA108" s="29"/>
    </row>
    <row r="109" spans="2:27" ht="15.75" outlineLevel="1">
      <c r="B109" s="2" t="s">
        <v>5</v>
      </c>
      <c r="C109" s="2"/>
      <c r="D109" s="44"/>
      <c r="E109" s="44">
        <v>4.6890415600947026E-2</v>
      </c>
      <c r="F109" s="44">
        <v>4.0952590193853049E-2</v>
      </c>
      <c r="G109" s="44">
        <v>4.6755369412094155E-2</v>
      </c>
      <c r="H109" s="44">
        <v>4.4111905495085611E-2</v>
      </c>
      <c r="I109" s="44">
        <v>5.1269529310667486E-2</v>
      </c>
      <c r="J109" s="44">
        <v>7.0091223539636233E-2</v>
      </c>
      <c r="K109" s="44">
        <v>6.3636762563738333E-2</v>
      </c>
      <c r="L109" s="44">
        <v>6.3897296040489243E-2</v>
      </c>
      <c r="M109" s="44">
        <v>8.3047855530159725E-2</v>
      </c>
      <c r="N109" s="2"/>
      <c r="O109" s="18">
        <v>0.16115885871238486</v>
      </c>
      <c r="P109" s="18">
        <v>0.20142585721590961</v>
      </c>
      <c r="Q109" s="18">
        <v>0.26825752590862384</v>
      </c>
      <c r="R109" s="18">
        <v>0.32974031514334479</v>
      </c>
      <c r="S109" s="18">
        <v>0.28275315363299042</v>
      </c>
      <c r="T109" s="19"/>
      <c r="U109" s="2"/>
      <c r="V109" s="30">
        <v>6.3366464731555369E-2</v>
      </c>
      <c r="W109" s="30">
        <v>0.10398572646053872</v>
      </c>
      <c r="X109" s="30">
        <v>0.15295996456628069</v>
      </c>
      <c r="Y109" s="31">
        <v>0.10280942291046995</v>
      </c>
      <c r="Z109" s="31">
        <v>8.5210652960724206E-2</v>
      </c>
      <c r="AA109" s="30"/>
    </row>
    <row r="110" spans="2:27" ht="15.75" outlineLevel="1">
      <c r="B110" s="2" t="s">
        <v>6</v>
      </c>
      <c r="C110" s="2"/>
      <c r="D110" s="44"/>
      <c r="E110" s="44">
        <v>0.27393249627260241</v>
      </c>
      <c r="F110" s="44">
        <v>0.21187093082562544</v>
      </c>
      <c r="G110" s="44">
        <v>0.21456317319006693</v>
      </c>
      <c r="H110" s="44">
        <v>0.19250868164491844</v>
      </c>
      <c r="I110" s="44">
        <v>0.22942526279608116</v>
      </c>
      <c r="J110" s="44">
        <v>0.29206656815236054</v>
      </c>
      <c r="K110" s="44">
        <v>0.29389729255427266</v>
      </c>
      <c r="L110" s="44">
        <v>0.33742811275923434</v>
      </c>
      <c r="M110" s="44">
        <v>0.39033677123872895</v>
      </c>
      <c r="N110" s="2"/>
      <c r="O110" s="18">
        <v>0.48832795687823322</v>
      </c>
      <c r="P110" s="18">
        <v>0.54839197642226833</v>
      </c>
      <c r="Q110" s="18">
        <v>0.65966576221341222</v>
      </c>
      <c r="R110" s="18">
        <v>0.82574321724688526</v>
      </c>
      <c r="S110" s="18">
        <v>0.87944694101649656</v>
      </c>
      <c r="T110" s="19"/>
      <c r="U110" s="2"/>
      <c r="V110" s="30">
        <v>0.42243108435458343</v>
      </c>
      <c r="W110" s="30">
        <v>0.59301515268249994</v>
      </c>
      <c r="X110" s="30">
        <v>0.86738899271897774</v>
      </c>
      <c r="Y110" s="31">
        <v>0.95963787272976464</v>
      </c>
      <c r="Z110" s="31">
        <v>1.0246269150037335</v>
      </c>
      <c r="AA110" s="30"/>
    </row>
    <row r="111" spans="2:27" outlineLevel="1">
      <c r="B111" s="2" t="s">
        <v>7</v>
      </c>
      <c r="C111" s="2"/>
      <c r="D111" s="44"/>
      <c r="E111" s="44">
        <v>0.17858203318739835</v>
      </c>
      <c r="F111" s="44">
        <v>0.18571452242285655</v>
      </c>
      <c r="G111" s="44">
        <v>0.15825553234493142</v>
      </c>
      <c r="H111" s="44">
        <v>0.136915353127427</v>
      </c>
      <c r="I111" s="44">
        <v>0.16258549388320273</v>
      </c>
      <c r="J111" s="44">
        <v>0.1747844353281692</v>
      </c>
      <c r="K111" s="44">
        <v>0.18800158247188217</v>
      </c>
      <c r="L111" s="44">
        <v>0.17666106199988571</v>
      </c>
      <c r="M111" s="44">
        <v>0.18184844356779278</v>
      </c>
      <c r="N111" s="2"/>
      <c r="O111" s="18">
        <v>0.19073219736854083</v>
      </c>
      <c r="P111" s="18">
        <v>0.1805637205080487</v>
      </c>
      <c r="Q111" s="18">
        <v>0.17260139212153622</v>
      </c>
      <c r="R111" s="18">
        <v>0.18795844432371317</v>
      </c>
      <c r="S111" s="18">
        <v>0.22475046036180607</v>
      </c>
      <c r="T111" s="19"/>
      <c r="U111" s="2"/>
      <c r="V111" s="30">
        <v>0.14845250317104675</v>
      </c>
      <c r="W111" s="30">
        <v>0.18009298975930704</v>
      </c>
      <c r="X111" s="30">
        <v>0.180666664398932</v>
      </c>
      <c r="Y111" s="31">
        <v>0.24267229988596012</v>
      </c>
      <c r="Z111" s="31">
        <v>0.26938593362354402</v>
      </c>
      <c r="AA111" s="30"/>
    </row>
    <row r="112" spans="2:27" outlineLevel="1">
      <c r="B112" s="2" t="s">
        <v>8</v>
      </c>
      <c r="C112" s="2"/>
      <c r="D112" s="44"/>
      <c r="E112" s="44">
        <v>2.1949638406283056E-2</v>
      </c>
      <c r="F112" s="44">
        <v>2.3278811090311841E-2</v>
      </c>
      <c r="G112" s="44">
        <v>2.3029941250744156E-2</v>
      </c>
      <c r="H112" s="44">
        <v>1.8339399831571516E-2</v>
      </c>
      <c r="I112" s="44">
        <v>2.4007267933251291E-2</v>
      </c>
      <c r="J112" s="44">
        <v>3.2682612231490264E-2</v>
      </c>
      <c r="K112" s="44">
        <v>3.867162812225524E-2</v>
      </c>
      <c r="L112" s="44">
        <v>4.9993261229357634E-2</v>
      </c>
      <c r="M112" s="44">
        <v>5.8689519191096565E-2</v>
      </c>
      <c r="N112" s="2"/>
      <c r="O112" s="18">
        <v>4.2975571880659737E-2</v>
      </c>
      <c r="P112" s="18">
        <v>4.7744657394206511E-2</v>
      </c>
      <c r="Q112" s="18">
        <v>4.8186028566889694E-2</v>
      </c>
      <c r="R112" s="18">
        <v>5.9230697465687987E-2</v>
      </c>
      <c r="S112" s="18">
        <v>6.8424850450788555E-2</v>
      </c>
      <c r="T112" s="19"/>
      <c r="U112" s="2"/>
      <c r="V112" s="30">
        <v>6.3783073478596242E-2</v>
      </c>
      <c r="W112" s="30">
        <v>8.2362641910450229E-2</v>
      </c>
      <c r="X112" s="30">
        <v>7.6244408928850246E-2</v>
      </c>
      <c r="Y112" s="31">
        <v>0.10436557838658977</v>
      </c>
      <c r="Z112" s="31">
        <v>0.11756516273041169</v>
      </c>
      <c r="AA112" s="30"/>
    </row>
    <row r="113" spans="2:27" ht="13.5" outlineLevel="1" thickBot="1">
      <c r="B113" s="2" t="s">
        <v>9</v>
      </c>
      <c r="C113" s="2"/>
      <c r="D113" s="44"/>
      <c r="E113" s="44">
        <v>1.7570233533010786E-2</v>
      </c>
      <c r="F113" s="44">
        <v>6.6862409122958773E-3</v>
      </c>
      <c r="G113" s="44">
        <v>7.6283575221845895E-3</v>
      </c>
      <c r="H113" s="44">
        <v>6.0445590789035856E-3</v>
      </c>
      <c r="I113" s="44">
        <v>1.045852125892016E-2</v>
      </c>
      <c r="J113" s="44">
        <v>1.6031686503795935E-2</v>
      </c>
      <c r="K113" s="44">
        <v>1.0075248519825088E-2</v>
      </c>
      <c r="L113" s="44">
        <v>1.1199822646570488E-2</v>
      </c>
      <c r="M113" s="44">
        <v>1.1595941089128368E-2</v>
      </c>
      <c r="N113" s="2"/>
      <c r="O113" s="18">
        <v>1.2037706856581499E-2</v>
      </c>
      <c r="P113" s="18">
        <v>1.1514872451841622E-2</v>
      </c>
      <c r="Q113" s="18">
        <v>2.2288114603583379E-2</v>
      </c>
      <c r="R113" s="18">
        <v>1.8684466964393194E-2</v>
      </c>
      <c r="S113" s="18">
        <v>2.1493769713350402E-2</v>
      </c>
      <c r="T113" s="19"/>
      <c r="U113" s="2"/>
      <c r="V113" s="30">
        <v>2.0784723694278359E-2</v>
      </c>
      <c r="W113" s="30">
        <v>2.2797160107349002E-2</v>
      </c>
      <c r="X113" s="30">
        <v>1.9509032254807851E-2</v>
      </c>
      <c r="Y113" s="31">
        <v>1.8379615790167381E-2</v>
      </c>
      <c r="Z113" s="31">
        <v>2.3285472496503475E-2</v>
      </c>
      <c r="AA113" s="30"/>
    </row>
    <row r="114" spans="2:27" ht="13.5" outlineLevel="1" thickBot="1">
      <c r="B114" s="3" t="s">
        <v>10</v>
      </c>
      <c r="C114" s="3"/>
      <c r="D114" s="60"/>
      <c r="E114" s="60"/>
      <c r="F114" s="60"/>
      <c r="G114" s="60"/>
      <c r="H114" s="60"/>
      <c r="I114" s="47"/>
      <c r="J114" s="47"/>
      <c r="K114" s="47"/>
      <c r="L114" s="47"/>
      <c r="M114" s="47"/>
      <c r="N114" s="3"/>
      <c r="O114" s="22"/>
      <c r="P114" s="22"/>
      <c r="Q114" s="22"/>
      <c r="R114" s="22"/>
      <c r="S114" s="22"/>
      <c r="T114" s="22"/>
      <c r="U114" s="3"/>
      <c r="V114" s="34">
        <v>0</v>
      </c>
      <c r="W114" s="34">
        <v>0</v>
      </c>
      <c r="X114" s="34">
        <v>0</v>
      </c>
      <c r="Y114" s="34"/>
      <c r="Z114" s="34"/>
      <c r="AA114" s="34"/>
    </row>
    <row r="115" spans="2:27" outlineLevel="1">
      <c r="B115" s="2" t="s">
        <v>11</v>
      </c>
      <c r="C115" s="2"/>
      <c r="D115" s="48"/>
      <c r="E115" s="48">
        <v>8.2170516297076102</v>
      </c>
      <c r="F115" s="48">
        <v>6.9541388522113943</v>
      </c>
      <c r="G115" s="48">
        <v>9.8900258675632493</v>
      </c>
      <c r="H115" s="48">
        <v>7.6925263945966309</v>
      </c>
      <c r="I115" s="48">
        <v>11.143199415292287</v>
      </c>
      <c r="J115" s="48">
        <v>13.112734679918642</v>
      </c>
      <c r="K115" s="48">
        <v>10.639694225013066</v>
      </c>
      <c r="L115" s="48">
        <v>14.130206328374308</v>
      </c>
      <c r="M115" s="48">
        <v>14.181356130374501</v>
      </c>
      <c r="N115" s="2"/>
      <c r="O115" s="23">
        <v>14.502240810096</v>
      </c>
      <c r="P115" s="23">
        <v>17.422627276495227</v>
      </c>
      <c r="Q115" s="23">
        <v>20.542037577902779</v>
      </c>
      <c r="R115" s="23">
        <v>19.857482335551943</v>
      </c>
      <c r="S115" s="23">
        <v>17.15818216770019</v>
      </c>
      <c r="T115" s="24"/>
      <c r="U115" s="2"/>
      <c r="V115" s="35">
        <v>17.47259472688151</v>
      </c>
      <c r="W115" s="35">
        <v>20.475195717458806</v>
      </c>
      <c r="X115" s="35">
        <v>19.381027573774951</v>
      </c>
      <c r="Y115" s="36">
        <v>15.464869752123127</v>
      </c>
      <c r="Z115" s="36">
        <v>16.194632631427105</v>
      </c>
      <c r="AA115" s="35"/>
    </row>
    <row r="116" spans="2:27" outlineLevel="1">
      <c r="B116" s="2" t="s">
        <v>12</v>
      </c>
      <c r="C116" s="2"/>
      <c r="D116" s="48"/>
      <c r="E116" s="48">
        <v>1.4142757307969072</v>
      </c>
      <c r="F116" s="48">
        <v>1.1157616859570181</v>
      </c>
      <c r="G116" s="48">
        <v>1.5657962500728406</v>
      </c>
      <c r="H116" s="48">
        <v>1.2659349884541062</v>
      </c>
      <c r="I116" s="48">
        <v>1.8507966364108475</v>
      </c>
      <c r="J116" s="48">
        <v>4.0136322401697866</v>
      </c>
      <c r="K116" s="48">
        <v>1.4437845633179003</v>
      </c>
      <c r="L116" s="48">
        <v>1.4637515872856128</v>
      </c>
      <c r="M116" s="48">
        <v>1.9826757686089123</v>
      </c>
      <c r="N116" s="2"/>
      <c r="O116" s="23">
        <v>2.8232593550547067</v>
      </c>
      <c r="P116" s="23">
        <v>2.2621234073204053</v>
      </c>
      <c r="Q116" s="23">
        <v>2.8382113282867567</v>
      </c>
      <c r="R116" s="23">
        <v>2.9833008116539879</v>
      </c>
      <c r="S116" s="23">
        <v>2.013114408613573</v>
      </c>
      <c r="T116" s="24"/>
      <c r="U116" s="2"/>
      <c r="V116" s="35">
        <v>1.9378642858485027</v>
      </c>
      <c r="W116" s="35">
        <v>2.0187262349678985</v>
      </c>
      <c r="X116" s="35">
        <v>2.0883824903163735</v>
      </c>
      <c r="Y116" s="36">
        <v>2.0025443662911764</v>
      </c>
      <c r="Z116" s="36">
        <v>2.1728787521033741</v>
      </c>
      <c r="AA116" s="35"/>
    </row>
    <row r="117" spans="2:27" outlineLevel="1">
      <c r="B117" s="2" t="s">
        <v>13</v>
      </c>
      <c r="C117" s="2"/>
      <c r="D117" s="48"/>
      <c r="E117" s="48">
        <v>2.9875204390864898</v>
      </c>
      <c r="F117" s="48">
        <v>2.7297633103425065</v>
      </c>
      <c r="G117" s="48">
        <v>3.9389934333861061</v>
      </c>
      <c r="H117" s="48">
        <v>3.0692481069149782</v>
      </c>
      <c r="I117" s="48">
        <v>4.4210346590247012</v>
      </c>
      <c r="J117" s="48">
        <v>5.801312676891464</v>
      </c>
      <c r="K117" s="48">
        <v>4.6291226262249179</v>
      </c>
      <c r="L117" s="48">
        <v>5.4435120340985712</v>
      </c>
      <c r="M117" s="48">
        <v>5.54891291327462</v>
      </c>
      <c r="N117" s="2"/>
      <c r="O117" s="23">
        <v>5.5185235818543781</v>
      </c>
      <c r="P117" s="23">
        <v>5.3416816679174985</v>
      </c>
      <c r="Q117" s="23">
        <v>7.338186561286145</v>
      </c>
      <c r="R117" s="23">
        <v>9.2990364538793777</v>
      </c>
      <c r="S117" s="23">
        <v>7.3437770372322211</v>
      </c>
      <c r="T117" s="24"/>
      <c r="U117" s="2"/>
      <c r="V117" s="35">
        <v>6.0645476395280955</v>
      </c>
      <c r="W117" s="35">
        <v>6.0440890208108229</v>
      </c>
      <c r="X117" s="35">
        <v>5.921087929027145</v>
      </c>
      <c r="Y117" s="36">
        <v>6.3366036676672932</v>
      </c>
      <c r="Z117" s="36">
        <v>6.9071708919980717</v>
      </c>
      <c r="AA117" s="35"/>
    </row>
    <row r="118" spans="2:27" outlineLevel="1">
      <c r="B118" s="2" t="s">
        <v>14</v>
      </c>
      <c r="C118" s="2"/>
      <c r="D118" s="48"/>
      <c r="E118" s="48">
        <v>9.6858845550304125</v>
      </c>
      <c r="F118" s="48">
        <v>9.7177917541637129</v>
      </c>
      <c r="G118" s="48">
        <v>10.116923195250095</v>
      </c>
      <c r="H118" s="48">
        <v>10.589457433846697</v>
      </c>
      <c r="I118" s="48">
        <v>10.407972336001036</v>
      </c>
      <c r="J118" s="48">
        <v>9.6717852372437463</v>
      </c>
      <c r="K118" s="48">
        <v>10.006667204436217</v>
      </c>
      <c r="L118" s="48">
        <v>9.4685749111571695</v>
      </c>
      <c r="M118" s="48">
        <v>8.8966955225119104</v>
      </c>
      <c r="N118" s="2"/>
      <c r="O118" s="23">
        <v>13.362929827806392</v>
      </c>
      <c r="P118" s="23">
        <v>11.035980609555807</v>
      </c>
      <c r="Q118" s="23">
        <v>9.7291998313452055</v>
      </c>
      <c r="R118" s="23">
        <v>9.8194253367937954</v>
      </c>
      <c r="S118" s="23">
        <v>10.947168185829945</v>
      </c>
      <c r="T118" s="24"/>
      <c r="U118" s="2"/>
      <c r="V118" s="35">
        <v>10.67649517843412</v>
      </c>
      <c r="W118" s="35">
        <v>10.597822405416267</v>
      </c>
      <c r="X118" s="35">
        <v>9.8278805833660474</v>
      </c>
      <c r="Y118" s="36">
        <v>9.9238919783727741</v>
      </c>
      <c r="Z118" s="36">
        <v>9.7838451696801378</v>
      </c>
      <c r="AA118" s="35"/>
    </row>
    <row r="119" spans="2:27" outlineLevel="1">
      <c r="B119" s="2" t="s">
        <v>15</v>
      </c>
      <c r="C119" s="2"/>
      <c r="D119" s="48"/>
      <c r="E119" s="48">
        <v>1.4671663262932153</v>
      </c>
      <c r="F119" s="48">
        <v>1.5217617406012438</v>
      </c>
      <c r="G119" s="48">
        <v>1.6312289807661995</v>
      </c>
      <c r="H119" s="48">
        <v>1.7429522719077222</v>
      </c>
      <c r="I119" s="48">
        <v>1.6648260255634602</v>
      </c>
      <c r="J119" s="48">
        <v>1.5374643715415</v>
      </c>
      <c r="K119" s="48">
        <v>1.6291369954810091</v>
      </c>
      <c r="L119" s="48">
        <v>1.543225610396143</v>
      </c>
      <c r="M119" s="48">
        <v>1.4063127485711877</v>
      </c>
      <c r="N119" s="2"/>
      <c r="O119" s="23">
        <v>1.7864191054304086</v>
      </c>
      <c r="P119" s="23">
        <v>1.9725981828078765</v>
      </c>
      <c r="Q119" s="23">
        <v>1.9157059559445122</v>
      </c>
      <c r="R119" s="23">
        <v>2.0322185377217998</v>
      </c>
      <c r="S119" s="23">
        <v>1.8797934634708493</v>
      </c>
      <c r="T119" s="24"/>
      <c r="U119" s="2"/>
      <c r="V119" s="35">
        <v>1.4971722031746912</v>
      </c>
      <c r="W119" s="35">
        <v>1.511707096420817</v>
      </c>
      <c r="X119" s="35">
        <v>1.3943261953038364</v>
      </c>
      <c r="Y119" s="36">
        <v>1.6619052241361634</v>
      </c>
      <c r="Z119" s="36">
        <v>1.0886568115496005</v>
      </c>
      <c r="AA119" s="35"/>
    </row>
    <row r="120" spans="2:27" outlineLevel="1">
      <c r="B120" s="2" t="s">
        <v>16</v>
      </c>
      <c r="C120" s="2"/>
      <c r="D120" s="48"/>
      <c r="E120" s="48">
        <v>1.5777697165936178</v>
      </c>
      <c r="F120" s="48">
        <v>1.7967050405601808</v>
      </c>
      <c r="G120" s="48">
        <v>1.4677509483534459</v>
      </c>
      <c r="H120" s="48">
        <v>1.2499205209970752</v>
      </c>
      <c r="I120" s="48">
        <v>1.5590034558323738</v>
      </c>
      <c r="J120" s="48">
        <v>1.1612289008379328</v>
      </c>
      <c r="K120" s="48">
        <v>1.2846408644686125</v>
      </c>
      <c r="L120" s="48">
        <v>1.404493645867855</v>
      </c>
      <c r="M120" s="48">
        <v>1.180578624496158</v>
      </c>
      <c r="N120" s="2"/>
      <c r="O120" s="23">
        <v>2.6867990270098474</v>
      </c>
      <c r="P120" s="23">
        <v>1.4675830365927285</v>
      </c>
      <c r="Q120" s="23">
        <v>2.7538763548400937</v>
      </c>
      <c r="R120" s="23">
        <v>1.1633654907440936</v>
      </c>
      <c r="S120" s="23">
        <v>1.1863222391404904</v>
      </c>
      <c r="T120" s="24"/>
      <c r="U120" s="2"/>
      <c r="V120" s="35">
        <v>1.1097909367440422</v>
      </c>
      <c r="W120" s="35">
        <v>0.69353146319370995</v>
      </c>
      <c r="X120" s="35">
        <v>0.43814237589675253</v>
      </c>
      <c r="Y120" s="36">
        <v>0.41696897280365153</v>
      </c>
      <c r="Z120" s="36">
        <v>0.42960611846904745</v>
      </c>
      <c r="AA120" s="35"/>
    </row>
    <row r="121" spans="2:27" ht="13.5" outlineLevel="1" thickBot="1">
      <c r="B121" s="2" t="s">
        <v>17</v>
      </c>
      <c r="C121" s="2"/>
      <c r="D121" s="48"/>
      <c r="E121" s="48">
        <v>9.325041967004595E-2</v>
      </c>
      <c r="F121" s="48">
        <v>9.6986669392706518E-2</v>
      </c>
      <c r="G121" s="48">
        <v>5.5436861836969178E-2</v>
      </c>
      <c r="H121" s="48">
        <v>0.10806582971834104</v>
      </c>
      <c r="I121" s="48">
        <v>6.4588616508524696E-2</v>
      </c>
      <c r="J121" s="48">
        <v>4.7215294012462293E-2</v>
      </c>
      <c r="K121" s="48">
        <v>0.1904526532153597</v>
      </c>
      <c r="L121" s="48">
        <v>0.12309314099689807</v>
      </c>
      <c r="M121" s="48">
        <v>0.12191264725432929</v>
      </c>
      <c r="N121" s="2"/>
      <c r="O121" s="23">
        <v>0.25978927945266317</v>
      </c>
      <c r="P121" s="23">
        <v>0.13771587039571712</v>
      </c>
      <c r="Q121" s="23">
        <v>0.11959657892057887</v>
      </c>
      <c r="R121" s="23" t="s">
        <v>27</v>
      </c>
      <c r="S121" s="23"/>
      <c r="T121" s="23"/>
      <c r="U121" s="2"/>
      <c r="V121" s="36" t="s">
        <v>27</v>
      </c>
      <c r="W121" s="36" t="s">
        <v>27</v>
      </c>
      <c r="X121" s="36" t="s">
        <v>27</v>
      </c>
      <c r="Y121" s="37" t="s">
        <v>27</v>
      </c>
      <c r="Z121" s="37"/>
      <c r="AA121" s="37"/>
    </row>
    <row r="122" spans="2:27" ht="13.5" outlineLevel="1" thickBot="1">
      <c r="B122" s="3" t="s">
        <v>18</v>
      </c>
      <c r="C122" s="3"/>
      <c r="D122" s="60"/>
      <c r="E122" s="60"/>
      <c r="F122" s="60"/>
      <c r="G122" s="60"/>
      <c r="H122" s="60"/>
      <c r="I122" s="47"/>
      <c r="J122" s="47"/>
      <c r="K122" s="47"/>
      <c r="L122" s="47"/>
      <c r="M122" s="47"/>
      <c r="N122" s="3"/>
      <c r="O122" s="22"/>
      <c r="P122" s="22"/>
      <c r="Q122" s="22"/>
      <c r="R122" s="22"/>
      <c r="S122" s="22"/>
      <c r="T122" s="22"/>
      <c r="U122" s="3"/>
      <c r="V122" s="34" t="s">
        <v>29</v>
      </c>
      <c r="W122" s="34" t="s">
        <v>29</v>
      </c>
      <c r="X122" s="34" t="s">
        <v>29</v>
      </c>
      <c r="Y122" s="34"/>
      <c r="Z122" s="34"/>
      <c r="AA122" s="34"/>
    </row>
    <row r="123" spans="2:27" outlineLevel="1">
      <c r="B123" s="2" t="s">
        <v>19</v>
      </c>
      <c r="C123" s="2"/>
      <c r="D123" s="282"/>
      <c r="E123" s="282" t="s">
        <v>81</v>
      </c>
      <c r="F123" s="46">
        <v>63.988895948990589</v>
      </c>
      <c r="G123" s="46">
        <v>90.852249719191519</v>
      </c>
      <c r="H123" s="46">
        <v>74.842013501665448</v>
      </c>
      <c r="I123" s="46">
        <v>110.09278352822578</v>
      </c>
      <c r="J123" s="46">
        <v>138.88202156761196</v>
      </c>
      <c r="K123" s="46">
        <v>106.19243820601437</v>
      </c>
      <c r="L123" s="46">
        <v>132.52868623343394</v>
      </c>
      <c r="M123" s="46">
        <v>153.66497220544287</v>
      </c>
      <c r="N123" s="2"/>
      <c r="O123" s="13">
        <v>156.19083943931508</v>
      </c>
      <c r="P123" s="13">
        <v>148.3519765264202</v>
      </c>
      <c r="Q123" s="13">
        <v>196.98159183176219</v>
      </c>
      <c r="R123" s="13">
        <v>205.28386157039361</v>
      </c>
      <c r="S123" s="13">
        <v>148.01940039735382</v>
      </c>
      <c r="T123" s="17"/>
      <c r="U123" s="2"/>
      <c r="V123" s="29">
        <v>164.17035612345799</v>
      </c>
      <c r="W123" s="29">
        <v>175.34436061453681</v>
      </c>
      <c r="X123" s="29">
        <v>172.44181807507553</v>
      </c>
      <c r="Y123" s="27">
        <v>164.62917636979833</v>
      </c>
      <c r="Z123" s="27">
        <v>154.0891240979399</v>
      </c>
      <c r="AA123" s="29"/>
    </row>
    <row r="124" spans="2:27" outlineLevel="1">
      <c r="B124" s="2" t="s">
        <v>20</v>
      </c>
      <c r="C124" s="2"/>
      <c r="D124" s="283"/>
      <c r="E124" s="283"/>
      <c r="F124" s="46">
        <v>1.6311470882535468</v>
      </c>
      <c r="G124" s="46">
        <v>1.6982582451977295</v>
      </c>
      <c r="H124" s="46">
        <v>1.8801139817231687</v>
      </c>
      <c r="I124" s="46">
        <v>1.1628090457441849</v>
      </c>
      <c r="J124" s="46">
        <v>1.467168876432418</v>
      </c>
      <c r="K124" s="46">
        <v>2.5384188920513737</v>
      </c>
      <c r="L124" s="46">
        <v>2.8205977337577073</v>
      </c>
      <c r="M124" s="46">
        <v>4.6718304489100992</v>
      </c>
      <c r="N124" s="2"/>
      <c r="O124" s="13">
        <v>12.613685543301456</v>
      </c>
      <c r="P124" s="13">
        <v>11.931278089164881</v>
      </c>
      <c r="Q124" s="13">
        <v>13.869651286125508</v>
      </c>
      <c r="R124" s="13">
        <v>14.446505073174146</v>
      </c>
      <c r="S124" s="13">
        <v>16.852806243008587</v>
      </c>
      <c r="T124" s="13"/>
      <c r="U124" s="2"/>
      <c r="V124" s="27">
        <v>3.1445505724022533</v>
      </c>
      <c r="W124" s="27">
        <v>2.6527570087343522</v>
      </c>
      <c r="X124" s="27">
        <v>2.9948344388800887</v>
      </c>
      <c r="Y124" s="27">
        <v>2.3612750211216866</v>
      </c>
      <c r="Z124" s="27">
        <v>1.7882244641555081</v>
      </c>
      <c r="AA124" s="29"/>
    </row>
    <row r="125" spans="2:27" outlineLevel="1">
      <c r="B125" s="2" t="s">
        <v>21</v>
      </c>
      <c r="C125" s="2"/>
      <c r="D125" s="283"/>
      <c r="E125" s="283"/>
      <c r="F125" s="46">
        <v>12.357186085793236</v>
      </c>
      <c r="G125" s="46">
        <v>14.169565993515329</v>
      </c>
      <c r="H125" s="46">
        <v>11.351643367447512</v>
      </c>
      <c r="I125" s="46">
        <v>12.472362985699554</v>
      </c>
      <c r="J125" s="46">
        <v>18.540793002026302</v>
      </c>
      <c r="K125" s="46">
        <v>23.294013661549922</v>
      </c>
      <c r="L125" s="46">
        <v>27.347443620350962</v>
      </c>
      <c r="M125" s="46">
        <v>34.731749221371473</v>
      </c>
      <c r="N125" s="2"/>
      <c r="O125" s="13">
        <v>29.194491873601361</v>
      </c>
      <c r="P125" s="13">
        <v>33.063756877152549</v>
      </c>
      <c r="Q125" s="13">
        <v>34.257727289216717</v>
      </c>
      <c r="R125" s="13">
        <v>44.099539433172566</v>
      </c>
      <c r="S125" s="13">
        <v>36.641783186782462</v>
      </c>
      <c r="T125" s="13"/>
      <c r="U125" s="2"/>
      <c r="V125" s="27">
        <v>35.95272284687961</v>
      </c>
      <c r="W125" s="27">
        <v>35.098062363759553</v>
      </c>
      <c r="X125" s="27">
        <v>34.599576084169058</v>
      </c>
      <c r="Y125" s="27">
        <v>47.815663129491959</v>
      </c>
      <c r="Z125" s="27">
        <v>46.444576342223073</v>
      </c>
      <c r="AA125" s="29"/>
    </row>
    <row r="126" spans="2:27" outlineLevel="1">
      <c r="B126" s="2" t="s">
        <v>22</v>
      </c>
      <c r="C126" s="2"/>
      <c r="D126" s="283"/>
      <c r="E126" s="283"/>
      <c r="F126" s="46">
        <v>91.382030220428462</v>
      </c>
      <c r="G126" s="46">
        <v>68.858464277531354</v>
      </c>
      <c r="H126" s="46">
        <v>60.278127823192463</v>
      </c>
      <c r="I126" s="46">
        <v>59.021831577600928</v>
      </c>
      <c r="J126" s="46">
        <v>61.687466435716431</v>
      </c>
      <c r="K126" s="46">
        <v>62.631056639106397</v>
      </c>
      <c r="L126" s="46">
        <v>56.566524459692715</v>
      </c>
      <c r="M126" s="46">
        <v>58.549877312070855</v>
      </c>
      <c r="N126" s="2"/>
      <c r="O126" s="13">
        <v>51.450321978213537</v>
      </c>
      <c r="P126" s="13">
        <v>47.016681469255658</v>
      </c>
      <c r="Q126" s="13">
        <v>41.776457199325627</v>
      </c>
      <c r="R126" s="13">
        <v>33.331218327624391</v>
      </c>
      <c r="S126" s="13">
        <v>51.231777482556822</v>
      </c>
      <c r="T126" s="13"/>
      <c r="U126" s="2"/>
      <c r="V126" s="27">
        <v>34.732214242840676</v>
      </c>
      <c r="W126" s="27">
        <v>30.340786147851162</v>
      </c>
      <c r="X126" s="27">
        <v>31.198816234925467</v>
      </c>
      <c r="Y126" s="27">
        <v>27.89023300465626</v>
      </c>
      <c r="Z126" s="27">
        <v>32.238798261775806</v>
      </c>
      <c r="AA126" s="29"/>
    </row>
    <row r="127" spans="2:27" outlineLevel="1">
      <c r="B127" s="2" t="s">
        <v>23</v>
      </c>
      <c r="C127" s="2"/>
      <c r="D127" s="283"/>
      <c r="E127" s="283"/>
      <c r="F127" s="46">
        <v>53.17498857452707</v>
      </c>
      <c r="G127" s="46">
        <v>55.404545019821654</v>
      </c>
      <c r="H127" s="46">
        <v>57.764239976356897</v>
      </c>
      <c r="I127" s="46">
        <v>55.062201380918324</v>
      </c>
      <c r="J127" s="46">
        <v>52.571569968913643</v>
      </c>
      <c r="K127" s="46">
        <v>56.497698314994466</v>
      </c>
      <c r="L127" s="46">
        <v>50.503915814557701</v>
      </c>
      <c r="M127" s="46">
        <v>47.690996952637512</v>
      </c>
      <c r="N127" s="2"/>
      <c r="O127" s="13">
        <v>57.563494526533653</v>
      </c>
      <c r="P127" s="13">
        <v>59.8894171269854</v>
      </c>
      <c r="Q127" s="13">
        <v>55.661772914234326</v>
      </c>
      <c r="R127" s="13">
        <v>56.393195268274027</v>
      </c>
      <c r="S127" s="13">
        <v>57.130495134725983</v>
      </c>
      <c r="T127" s="13"/>
      <c r="U127" s="2"/>
      <c r="V127" s="27">
        <v>57.581444209489341</v>
      </c>
      <c r="W127" s="27">
        <v>54.897646079966044</v>
      </c>
      <c r="X127" s="27">
        <v>56.357164604925011</v>
      </c>
      <c r="Y127" s="27">
        <v>55.841958375712281</v>
      </c>
      <c r="Z127" s="27">
        <v>52.020956118024699</v>
      </c>
      <c r="AA127" s="29"/>
    </row>
    <row r="128" spans="2:27" outlineLevel="1">
      <c r="B128" s="2" t="s">
        <v>24</v>
      </c>
      <c r="C128" s="2"/>
      <c r="D128" s="283"/>
      <c r="E128" s="283"/>
      <c r="F128" s="44">
        <v>0.10776296599189611</v>
      </c>
      <c r="G128" s="44">
        <v>6.1596513152187976E-2</v>
      </c>
      <c r="H128" s="44">
        <v>0.12007314413149005</v>
      </c>
      <c r="I128" s="44">
        <v>8.7689654529821859E-2</v>
      </c>
      <c r="J128" s="44">
        <v>6.4102515958525438E-2</v>
      </c>
      <c r="K128" s="44">
        <v>0.13827384411526114</v>
      </c>
      <c r="L128" s="44">
        <v>8.4658995706727372E-2</v>
      </c>
      <c r="M128" s="44">
        <v>8.5124971240742198E-2</v>
      </c>
      <c r="N128" s="2"/>
      <c r="O128" s="18">
        <v>0.19346010172006831</v>
      </c>
      <c r="P128" s="18">
        <v>0.21286569207194533</v>
      </c>
      <c r="Q128" s="18">
        <v>7.919773453603568E-2</v>
      </c>
      <c r="R128" s="12" t="s">
        <v>27</v>
      </c>
      <c r="S128" s="18">
        <v>0.33722623716335437</v>
      </c>
      <c r="T128" s="23"/>
      <c r="U128" s="2"/>
      <c r="V128" s="36" t="s">
        <v>27</v>
      </c>
      <c r="W128" s="36" t="s">
        <v>27</v>
      </c>
      <c r="X128" s="36" t="s">
        <v>27</v>
      </c>
      <c r="Y128" s="37" t="s">
        <v>27</v>
      </c>
      <c r="Z128" s="37" t="s">
        <v>27</v>
      </c>
      <c r="AA128" s="37"/>
    </row>
    <row r="129" spans="2:27" outlineLevel="1">
      <c r="B129" s="2" t="s">
        <v>25</v>
      </c>
      <c r="C129" s="2"/>
      <c r="D129" s="283"/>
      <c r="E129" s="283"/>
      <c r="F129" s="46">
        <v>2.7946891642245428</v>
      </c>
      <c r="G129" s="46">
        <v>4.3710885226232739</v>
      </c>
      <c r="H129" s="46">
        <v>1.2624239408333207</v>
      </c>
      <c r="I129" s="46">
        <v>10.43584571762783</v>
      </c>
      <c r="J129" s="46">
        <v>12.842103113426642</v>
      </c>
      <c r="K129" s="46">
        <v>2.3206489187218846</v>
      </c>
      <c r="L129" s="46">
        <v>2.9264290012560181</v>
      </c>
      <c r="M129" s="46">
        <v>9.2711853947365253</v>
      </c>
      <c r="N129" s="2"/>
      <c r="O129" s="13">
        <v>9.0746938118177116</v>
      </c>
      <c r="P129" s="12" t="s">
        <v>27</v>
      </c>
      <c r="Q129" s="12" t="s">
        <v>27</v>
      </c>
      <c r="R129" s="12" t="s">
        <v>27</v>
      </c>
      <c r="S129" s="12" t="s">
        <v>27</v>
      </c>
      <c r="T129" s="12"/>
      <c r="U129" s="2"/>
      <c r="V129" s="37" t="s">
        <v>27</v>
      </c>
      <c r="W129" s="37" t="s">
        <v>27</v>
      </c>
      <c r="X129" s="37" t="s">
        <v>27</v>
      </c>
      <c r="Y129" s="37" t="s">
        <v>27</v>
      </c>
      <c r="Z129" s="37" t="s">
        <v>27</v>
      </c>
      <c r="AA129" s="37"/>
    </row>
    <row r="130" spans="2:27" ht="13.5" outlineLevel="1" thickBot="1">
      <c r="B130" s="4" t="s">
        <v>26</v>
      </c>
      <c r="C130" s="4"/>
      <c r="D130" s="284"/>
      <c r="E130" s="284"/>
      <c r="F130" s="59">
        <v>0</v>
      </c>
      <c r="G130" s="59">
        <v>0</v>
      </c>
      <c r="H130" s="59">
        <v>0</v>
      </c>
      <c r="I130" s="49">
        <v>0.42624902455113772</v>
      </c>
      <c r="J130" s="49">
        <v>0.33831694305203258</v>
      </c>
      <c r="K130" s="49">
        <v>0.81586825137192576</v>
      </c>
      <c r="L130" s="49">
        <v>0.45558890647118611</v>
      </c>
      <c r="M130" s="49">
        <v>0.34596277511772444</v>
      </c>
      <c r="N130" s="4"/>
      <c r="O130" s="25">
        <v>1.2261689861519032</v>
      </c>
      <c r="P130" s="25">
        <v>0.79232287757798836</v>
      </c>
      <c r="Q130" s="25">
        <v>0.27489483226610151</v>
      </c>
      <c r="R130" s="26" t="s">
        <v>27</v>
      </c>
      <c r="S130" s="25">
        <v>0.52779660002802609</v>
      </c>
      <c r="T130" s="25"/>
      <c r="U130" s="4"/>
      <c r="V130" s="38" t="s">
        <v>27</v>
      </c>
      <c r="W130" s="38" t="s">
        <v>27</v>
      </c>
      <c r="X130" s="38" t="s">
        <v>27</v>
      </c>
      <c r="Y130" s="39" t="s">
        <v>27</v>
      </c>
      <c r="Z130" s="39" t="s">
        <v>27</v>
      </c>
      <c r="AA130" s="39"/>
    </row>
    <row r="131" spans="2:27" outlineLevel="1">
      <c r="B131" s="62" t="s">
        <v>40</v>
      </c>
      <c r="C131" s="6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0"/>
      <c r="Q131" s="5"/>
    </row>
  </sheetData>
  <sheetProtection autoFilter="0"/>
  <mergeCells count="20">
    <mergeCell ref="D24:D31"/>
    <mergeCell ref="D57:D64"/>
    <mergeCell ref="D90:D97"/>
    <mergeCell ref="D123:D130"/>
    <mergeCell ref="E24:E31"/>
    <mergeCell ref="E57:E64"/>
    <mergeCell ref="E90:E97"/>
    <mergeCell ref="E123:E130"/>
    <mergeCell ref="G3:M3"/>
    <mergeCell ref="G36:M36"/>
    <mergeCell ref="G69:M69"/>
    <mergeCell ref="U3:U4"/>
    <mergeCell ref="N102:N103"/>
    <mergeCell ref="U102:U103"/>
    <mergeCell ref="N36:N37"/>
    <mergeCell ref="U36:U37"/>
    <mergeCell ref="N69:N70"/>
    <mergeCell ref="U69:U70"/>
    <mergeCell ref="N3:N4"/>
    <mergeCell ref="G102:M102"/>
  </mergeCells>
  <phoneticPr fontId="8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3:S225"/>
  <sheetViews>
    <sheetView workbookViewId="0">
      <selection activeCell="N6" sqref="N6"/>
    </sheetView>
  </sheetViews>
  <sheetFormatPr defaultRowHeight="12.75"/>
  <cols>
    <col min="2" max="2" width="32.7109375" bestFit="1" customWidth="1"/>
    <col min="16" max="16" width="9.7109375" bestFit="1" customWidth="1"/>
  </cols>
  <sheetData>
    <row r="3" spans="2:19">
      <c r="B3" t="s">
        <v>57</v>
      </c>
      <c r="C3" s="54">
        <v>2004</v>
      </c>
      <c r="D3" s="54">
        <v>2005</v>
      </c>
      <c r="E3" s="54">
        <v>2006</v>
      </c>
      <c r="F3" s="54">
        <v>2007</v>
      </c>
      <c r="G3" s="54">
        <v>2008</v>
      </c>
      <c r="H3" s="54">
        <v>2009</v>
      </c>
      <c r="I3" s="54">
        <v>2010</v>
      </c>
      <c r="J3" s="54">
        <v>2011</v>
      </c>
      <c r="K3" s="54">
        <v>2012</v>
      </c>
      <c r="L3" s="54">
        <v>2013</v>
      </c>
      <c r="M3" s="54">
        <v>2014</v>
      </c>
      <c r="N3" s="54">
        <v>2015</v>
      </c>
      <c r="O3" s="54">
        <v>2016</v>
      </c>
      <c r="P3" s="54">
        <v>2017</v>
      </c>
      <c r="Q3" s="54">
        <v>2018</v>
      </c>
      <c r="R3" s="54">
        <v>2019</v>
      </c>
      <c r="S3" s="54">
        <v>2020</v>
      </c>
    </row>
    <row r="4" spans="2:19" ht="15.75">
      <c r="B4" s="2" t="s">
        <v>1</v>
      </c>
      <c r="C4" s="55">
        <f>IF(ISNUMBER('Historiske miljødeklarationer'!T6),'Historiske miljødeklarationer'!T6,0)</f>
        <v>504.49016541021388</v>
      </c>
      <c r="D4" s="55">
        <f>IF(ISNUMBER('Historiske miljødeklarationer'!S6),'Historiske miljødeklarationer'!S6,0)</f>
        <v>457.36935998273725</v>
      </c>
      <c r="E4" s="55">
        <f>IF(ISNUMBER('Historiske miljødeklarationer'!R6),'Historiske miljødeklarationer'!R6,0)</f>
        <v>586.33022913775699</v>
      </c>
      <c r="F4" s="55">
        <f>IF(ISNUMBER('Historiske miljødeklarationer'!Q6),'Historiske miljødeklarationer'!Q6,0)</f>
        <v>542.51242117026607</v>
      </c>
      <c r="G4" s="55">
        <f>IF(ISNUMBER('Historiske miljødeklarationer'!P6),'Historiske miljødeklarationer'!P6,0)</f>
        <v>428.66197428463568</v>
      </c>
      <c r="H4" s="55">
        <f>IF(ISNUMBER('Historiske miljødeklarationer'!O6),'Historiske miljødeklarationer'!O6,0)</f>
        <v>459.67489578197109</v>
      </c>
      <c r="I4" s="55">
        <f>IF(ISNUMBER('Historiske miljødeklarationer'!M6),'Historiske miljødeklarationer'!M6,0)</f>
        <v>426.07604021158505</v>
      </c>
      <c r="J4" s="55">
        <f>IF(ISNUMBER('Historiske miljødeklarationer'!L6),'Historiske miljødeklarationer'!L6,0)</f>
        <v>359.16270634908085</v>
      </c>
      <c r="K4" s="55">
        <f>IF(ISNUMBER('Historiske miljødeklarationer'!K6),'Historiske miljødeklarationer'!K6,0)</f>
        <v>287.55978998505896</v>
      </c>
      <c r="L4" s="55">
        <f>IF(ISNUMBER('Historiske miljødeklarationer'!J6),'Historiske miljødeklarationer'!J6,0)</f>
        <v>357.91978573412615</v>
      </c>
      <c r="M4" s="55">
        <f>IF(ISNUMBER('Historiske miljødeklarationer'!I6),'Historiske miljødeklarationer'!I6,0)</f>
        <v>288.49301899570628</v>
      </c>
      <c r="N4" s="55">
        <f>IF(ISNUMBER('Historiske miljødeklarationer'!H6),'Historiske miljødeklarationer'!H6,0)</f>
        <v>191.81658189859067</v>
      </c>
      <c r="O4" s="55">
        <f>IF(ISNUMBER('Historiske miljødeklarationer'!G6),'Historiske miljødeklarationer'!G6,0)</f>
        <v>243.33905612921612</v>
      </c>
      <c r="P4" s="55">
        <v>180.71140992200949</v>
      </c>
      <c r="Q4">
        <v>198.59839601493215</v>
      </c>
      <c r="R4" s="46">
        <v>145.46686020700187</v>
      </c>
    </row>
    <row r="5" spans="2:19" ht="15.75">
      <c r="B5" s="2" t="s">
        <v>2</v>
      </c>
      <c r="C5" s="55">
        <f>IF(ISNUMBER('Historiske miljødeklarationer'!T7),'Historiske miljødeklarationer'!T7,0)</f>
        <v>0.21144856512389318</v>
      </c>
      <c r="D5" s="55">
        <f>IF(ISNUMBER('Historiske miljødeklarationer'!S7),'Historiske miljødeklarationer'!S7,0)</f>
        <v>0.19301388971517239</v>
      </c>
      <c r="E5" s="55">
        <f>IF(ISNUMBER('Historiske miljødeklarationer'!R7),'Historiske miljødeklarationer'!R7,0)</f>
        <v>0.16469936542002142</v>
      </c>
      <c r="F5" s="55">
        <f>IF(ISNUMBER('Historiske miljødeklarationer'!Q7),'Historiske miljødeklarationer'!Q7,0)</f>
        <v>0.12794882614313821</v>
      </c>
      <c r="G5" s="55">
        <f>IF(ISNUMBER('Historiske miljødeklarationer'!P7),'Historiske miljødeklarationer'!P7,0)</f>
        <v>0.1248934810893112</v>
      </c>
      <c r="H5" s="55">
        <f>IF(ISNUMBER('Historiske miljødeklarationer'!O7),'Historiske miljødeklarationer'!O7,0)</f>
        <v>0.13952966037506853</v>
      </c>
      <c r="I5" s="55">
        <f>IF(ISNUMBER('Historiske miljødeklarationer'!M7),'Historiske miljødeklarationer'!M7,0)</f>
        <v>0.2073142913607898</v>
      </c>
      <c r="J5" s="55">
        <f>IF(ISNUMBER('Historiske miljødeklarationer'!L7),'Historiske miljødeklarationer'!L7,0)</f>
        <v>0.17635810307608901</v>
      </c>
      <c r="K5" s="55">
        <f>IF(ISNUMBER('Historiske miljødeklarationer'!K7),'Historiske miljødeklarationer'!K7,0)</f>
        <v>0.13468872930937295</v>
      </c>
      <c r="L5" s="55">
        <f>IF(ISNUMBER('Historiske miljødeklarationer'!J7),'Historiske miljødeklarationer'!J7,0)</f>
        <v>0.11849668588016163</v>
      </c>
      <c r="M5" s="55">
        <f>IF(ISNUMBER('Historiske miljødeklarationer'!I7),'Historiske miljødeklarationer'!I7,0)</f>
        <v>9.371667437473423E-2</v>
      </c>
      <c r="N5" s="55">
        <f>IF(ISNUMBER('Historiske miljødeklarationer'!H7),'Historiske miljødeklarationer'!H7,0)</f>
        <v>8.0089287409006296E-2</v>
      </c>
      <c r="O5" s="55">
        <f>IF(ISNUMBER('Historiske miljødeklarationer'!G7),'Historiske miljødeklarationer'!G7,0)</f>
        <v>9.5222685670163371E-2</v>
      </c>
      <c r="P5" s="55">
        <v>9.4344438196191302E-2</v>
      </c>
      <c r="Q5">
        <v>8.9635825963162552E-2</v>
      </c>
      <c r="R5" s="44">
        <v>0.11523224951483554</v>
      </c>
    </row>
    <row r="6" spans="2:19" ht="15.75">
      <c r="B6" s="2" t="s">
        <v>3</v>
      </c>
      <c r="C6" s="55">
        <f>IF(ISNUMBER('Historiske miljødeklarationer'!T8),'Historiske miljødeklarationer'!T8,0)</f>
        <v>1.6727723173122874E-2</v>
      </c>
      <c r="D6" s="55">
        <f>IF(ISNUMBER('Historiske miljødeklarationer'!S8),'Historiske miljødeklarationer'!S8,0)</f>
        <v>7.916975682659106E-3</v>
      </c>
      <c r="E6" s="55">
        <f>IF(ISNUMBER('Historiske miljødeklarationer'!R8),'Historiske miljødeklarationer'!R8,0)</f>
        <v>8.5783210637457984E-3</v>
      </c>
      <c r="F6" s="55">
        <f>IF(ISNUMBER('Historiske miljødeklarationer'!Q8),'Historiske miljødeklarationer'!Q8,0)</f>
        <v>8.4049821194722724E-3</v>
      </c>
      <c r="G6" s="55">
        <f>IF(ISNUMBER('Historiske miljødeklarationer'!P8),'Historiske miljødeklarationer'!P8,0)</f>
        <v>7.8678839942670706E-3</v>
      </c>
      <c r="H6" s="55">
        <f>IF(ISNUMBER('Historiske miljødeklarationer'!O8),'Historiske miljødeklarationer'!O8,0)</f>
        <v>7.5589531969481602E-3</v>
      </c>
      <c r="I6" s="55">
        <f>IF(ISNUMBER('Historiske miljødeklarationer'!M8),'Historiske miljødeklarationer'!M8,0)</f>
        <v>5.7149793300397232E-3</v>
      </c>
      <c r="J6" s="55">
        <f>IF(ISNUMBER('Historiske miljødeklarationer'!L8),'Historiske miljødeklarationer'!L8,0)</f>
        <v>4.940579046814296E-3</v>
      </c>
      <c r="K6" s="55">
        <f>IF(ISNUMBER('Historiske miljødeklarationer'!K8),'Historiske miljødeklarationer'!K8,0)</f>
        <v>4.9301360479597385E-3</v>
      </c>
      <c r="L6" s="55">
        <f>IF(ISNUMBER('Historiske miljødeklarationer'!J8),'Historiske miljødeklarationer'!J8,0)</f>
        <v>4.9969732317282252E-3</v>
      </c>
      <c r="M6" s="55">
        <f>IF(ISNUMBER('Historiske miljødeklarationer'!I8),'Historiske miljødeklarationer'!I8,0)</f>
        <v>4.5451307856771983E-3</v>
      </c>
      <c r="N6" s="55">
        <f>IF(ISNUMBER('Historiske miljødeklarationer'!H8),'Historiske miljødeklarationer'!H8,0)</f>
        <v>3.0386209284049477E-3</v>
      </c>
      <c r="O6" s="55">
        <f>IF(ISNUMBER('Historiske miljødeklarationer'!G8),'Historiske miljødeklarationer'!G8,0)</f>
        <v>3.5253836230619735E-3</v>
      </c>
      <c r="P6" s="55">
        <v>3.1732966693895975E-3</v>
      </c>
      <c r="Q6">
        <v>3.1754053130317954E-3</v>
      </c>
      <c r="R6" s="45">
        <v>2.6780533535599735E-3</v>
      </c>
    </row>
    <row r="7" spans="2:19" ht="15.75">
      <c r="B7" s="2" t="s">
        <v>4</v>
      </c>
      <c r="C7" s="55">
        <f>IF(ISNUMBER('Historiske miljødeklarationer'!T9),'Historiske miljødeklarationer'!T9,0)</f>
        <v>514.11617946148374</v>
      </c>
      <c r="D7" s="55">
        <f>IF(ISNUMBER('Historiske miljødeklarationer'!S9),'Historiske miljødeklarationer'!S9,0)</f>
        <v>464.00682413008491</v>
      </c>
      <c r="E7" s="55">
        <f>IF(ISNUMBER('Historiske miljødeklarationer'!R9),'Historiske miljødeklarationer'!R9,0)</f>
        <v>592.72923846390404</v>
      </c>
      <c r="F7" s="55">
        <f>IF(ISNUMBER('Historiske miljødeklarationer'!Q9),'Historiske miljødeklarationer'!Q9,0)</f>
        <v>548.36872403948053</v>
      </c>
      <c r="G7" s="55">
        <f>IF(ISNUMBER('Historiske miljødeklarationer'!P9),'Historiske miljødeklarationer'!P9,0)</f>
        <v>434.16619236171562</v>
      </c>
      <c r="H7" s="55">
        <f>IF(ISNUMBER('Historiske miljødeklarationer'!O9),'Historiske miljødeklarationer'!O9,0)</f>
        <v>465.25528569015012</v>
      </c>
      <c r="I7" s="55">
        <f>IF(ISNUMBER('Historiske miljødeklarationer'!M9),'Historiske miljødeklarationer'!M9,0)</f>
        <v>432.48637637308781</v>
      </c>
      <c r="J7" s="55">
        <f>IF(ISNUMBER('Historiske miljødeklarationer'!L9),'Historiske miljødeklarationer'!L9,0)</f>
        <v>364.72613613142579</v>
      </c>
      <c r="K7" s="55">
        <f>IF(ISNUMBER('Historiske miljødeklarationer'!K9),'Historiske miljødeklarationer'!K9,0)</f>
        <v>292.24934115792428</v>
      </c>
      <c r="L7" s="55">
        <f>IF(ISNUMBER('Historiske miljødeklarationer'!J9),'Historiske miljødeklarationer'!J9,0)</f>
        <v>362.50074084094052</v>
      </c>
      <c r="M7" s="55">
        <f>IF(ISNUMBER('Historiske miljødeklarationer'!I9),'Historiske miljødeklarationer'!I9,0)</f>
        <v>292.38226088044962</v>
      </c>
      <c r="N7" s="55">
        <f>IF(ISNUMBER('Historiske miljødeklarationer'!H9),'Historiske miljødeklarationer'!H9,0)</f>
        <v>194.87518014369053</v>
      </c>
      <c r="O7" s="55">
        <f>IF(ISNUMBER('Historiske miljødeklarationer'!G9),'Historiske miljødeklarationer'!G9,0)</f>
        <v>247.13675834987131</v>
      </c>
      <c r="P7" s="55">
        <v>184.10578171689468</v>
      </c>
      <c r="Q7">
        <v>201.78556244729467</v>
      </c>
      <c r="R7" s="46">
        <v>149.14572634423365</v>
      </c>
    </row>
    <row r="8" spans="2:19" ht="15.75">
      <c r="B8" s="2" t="s">
        <v>5</v>
      </c>
      <c r="C8" s="55">
        <f>IF(ISNUMBER('Historiske miljødeklarationer'!T10),'Historiske miljødeklarationer'!T10,0)</f>
        <v>0.32151458856660325</v>
      </c>
      <c r="D8" s="55">
        <f>IF(ISNUMBER('Historiske miljødeklarationer'!S10),'Historiske miljødeklarationer'!S10,0)</f>
        <v>0.25687617820466846</v>
      </c>
      <c r="E8" s="55">
        <f>IF(ISNUMBER('Historiske miljødeklarationer'!R10),'Historiske miljødeklarationer'!R10,0)</f>
        <v>0.31001455988927062</v>
      </c>
      <c r="F8" s="55">
        <f>IF(ISNUMBER('Historiske miljødeklarationer'!Q10),'Historiske miljødeklarationer'!Q10,0)</f>
        <v>0.24862745996530364</v>
      </c>
      <c r="G8" s="55">
        <f>IF(ISNUMBER('Historiske miljødeklarationer'!P10),'Historiske miljødeklarationer'!P10,0)</f>
        <v>0.1754252409249405</v>
      </c>
      <c r="H8" s="55">
        <f>IF(ISNUMBER('Historiske miljødeklarationer'!O10),'Historiske miljødeklarationer'!O10,0)</f>
        <v>0.1375006722372015</v>
      </c>
      <c r="I8" s="55">
        <f>IF(ISNUMBER('Historiske miljødeklarationer'!M10),'Historiske miljødeklarationer'!M10,0)</f>
        <v>7.3001479907580311E-2</v>
      </c>
      <c r="J8" s="55">
        <f>IF(ISNUMBER('Historiske miljødeklarationer'!L10),'Historiske miljødeklarationer'!L10,0)</f>
        <v>5.6237431706425783E-2</v>
      </c>
      <c r="K8" s="55">
        <f>IF(ISNUMBER('Historiske miljødeklarationer'!K10),'Historiske miljødeklarationer'!K10,0)</f>
        <v>5.4168667388983932E-2</v>
      </c>
      <c r="L8" s="55">
        <f>IF(ISNUMBER('Historiske miljødeklarationer'!J10),'Historiske miljødeklarationer'!J10,0)</f>
        <v>6.2935861373303287E-2</v>
      </c>
      <c r="M8" s="55">
        <f>IF(ISNUMBER('Historiske miljødeklarationer'!I10),'Historiske miljødeklarationer'!I10,0)</f>
        <v>4.6868684960492984E-2</v>
      </c>
      <c r="N8" s="55">
        <f>IF(ISNUMBER('Historiske miljødeklarationer'!H10),'Historiske miljødeklarationer'!H10,0)</f>
        <v>3.9616127516899691E-2</v>
      </c>
      <c r="O8" s="55">
        <f>IF(ISNUMBER('Historiske miljødeklarationer'!G10),'Historiske miljødeklarationer'!G10,0)</f>
        <v>4.0306562984170062E-2</v>
      </c>
      <c r="P8" s="55">
        <v>3.4445141833088819E-2</v>
      </c>
      <c r="Q8">
        <v>3.9201027462787301E-2</v>
      </c>
      <c r="R8" s="44">
        <v>3.0802860899676623E-2</v>
      </c>
    </row>
    <row r="9" spans="2:19" ht="15.75">
      <c r="B9" s="2" t="s">
        <v>6</v>
      </c>
      <c r="C9" s="55">
        <f>IF(ISNUMBER('Historiske miljødeklarationer'!T11),'Historiske miljødeklarationer'!T11,0)</f>
        <v>0.84722506224228566</v>
      </c>
      <c r="D9" s="55">
        <f>IF(ISNUMBER('Historiske miljødeklarationer'!S11),'Historiske miljødeklarationer'!S11,0)</f>
        <v>0.77763618313811889</v>
      </c>
      <c r="E9" s="55">
        <f>IF(ISNUMBER('Historiske miljødeklarationer'!R11),'Historiske miljødeklarationer'!R11,0)</f>
        <v>0.73870873702664386</v>
      </c>
      <c r="F9" s="55">
        <f>IF(ISNUMBER('Historiske miljødeklarationer'!Q11),'Historiske miljødeklarationer'!Q11,0)</f>
        <v>0.58051178983965013</v>
      </c>
      <c r="G9" s="55">
        <f>IF(ISNUMBER('Historiske miljødeklarationer'!P11),'Historiske miljødeklarationer'!P11,0)</f>
        <v>0.46540272136936328</v>
      </c>
      <c r="H9" s="55">
        <f>IF(ISNUMBER('Historiske miljødeklarationer'!O11),'Historiske miljødeklarationer'!O11,0)</f>
        <v>0.4159005813191714</v>
      </c>
      <c r="I9" s="55">
        <f>IF(ISNUMBER('Historiske miljødeklarationer'!M11),'Historiske miljødeklarationer'!M11,0)</f>
        <v>0.31551416483651767</v>
      </c>
      <c r="J9" s="55">
        <f>IF(ISNUMBER('Historiske miljødeklarationer'!L11),'Historiske miljødeklarationer'!L11,0)</f>
        <v>0.27052936271477906</v>
      </c>
      <c r="K9" s="55">
        <f>IF(ISNUMBER('Historiske miljødeklarationer'!K11),'Historiske miljødeklarationer'!K11,0)</f>
        <v>0.23565674298864775</v>
      </c>
      <c r="L9" s="55">
        <f>IF(ISNUMBER('Historiske miljødeklarationer'!J11),'Historiske miljødeklarationer'!J11,0)</f>
        <v>0.23981739501710622</v>
      </c>
      <c r="M9" s="55">
        <f>IF(ISNUMBER('Historiske miljødeklarationer'!I11),'Historiske miljødeklarationer'!I11,0)</f>
        <v>0.18716692215676498</v>
      </c>
      <c r="N9" s="55">
        <f>IF(ISNUMBER('Historiske miljødeklarationer'!H11),'Historiske miljødeklarationer'!H11,0)</f>
        <v>0.15197120088316893</v>
      </c>
      <c r="O9" s="55">
        <f>IF(ISNUMBER('Historiske miljødeklarationer'!G11),'Historiske miljødeklarationer'!G11,0)</f>
        <v>0.16953631718395931</v>
      </c>
      <c r="P9" s="55">
        <v>0.16545021713955571</v>
      </c>
      <c r="Q9">
        <v>0.21238228838107381</v>
      </c>
      <c r="R9" s="44">
        <v>0.20984261270863283</v>
      </c>
    </row>
    <row r="10" spans="2:19">
      <c r="B10" s="2" t="s">
        <v>7</v>
      </c>
      <c r="C10" s="55">
        <f>IF(ISNUMBER('Historiske miljødeklarationer'!T12),'Historiske miljødeklarationer'!T12,0)</f>
        <v>0.1729785177197242</v>
      </c>
      <c r="D10" s="55">
        <f>IF(ISNUMBER('Historiske miljødeklarationer'!S12),'Historiske miljødeklarationer'!S12,0)</f>
        <v>0.18259042499015171</v>
      </c>
      <c r="E10" s="55">
        <f>IF(ISNUMBER('Historiske miljødeklarationer'!R12),'Historiske miljødeklarationer'!R12,0)</f>
        <v>0.1534705599866025</v>
      </c>
      <c r="F10" s="55">
        <f>IF(ISNUMBER('Historiske miljødeklarationer'!Q12),'Historiske miljødeklarationer'!Q12,0)</f>
        <v>0.14475697343462707</v>
      </c>
      <c r="G10" s="55">
        <f>IF(ISNUMBER('Historiske miljødeklarationer'!P12),'Historiske miljødeklarationer'!P12,0)</f>
        <v>0.15129414043085357</v>
      </c>
      <c r="H10" s="55">
        <f>IF(ISNUMBER('Historiske miljødeklarationer'!O12),'Historiske miljødeklarationer'!O12,0)</f>
        <v>0.16439357801219523</v>
      </c>
      <c r="I10" s="55">
        <f>IF(ISNUMBER('Historiske miljødeklarationer'!M12),'Historiske miljødeklarationer'!M12,0)</f>
        <v>0.14909039096058108</v>
      </c>
      <c r="J10" s="55">
        <f>IF(ISNUMBER('Historiske miljødeklarationer'!L12),'Historiske miljødeklarationer'!L12,0)</f>
        <v>0.14595350117074732</v>
      </c>
      <c r="K10" s="55">
        <f>IF(ISNUMBER('Historiske miljødeklarationer'!K12),'Historiske miljødeklarationer'!K12,0)</f>
        <v>0.15514779169929449</v>
      </c>
      <c r="L10" s="55">
        <f>IF(ISNUMBER('Historiske miljødeklarationer'!J12),'Historiske miljødeklarationer'!J12,0)</f>
        <v>0.14175138296962117</v>
      </c>
      <c r="M10" s="55">
        <f>IF(ISNUMBER('Historiske miljødeklarationer'!I12),'Historiske miljødeklarationer'!I12,0)</f>
        <v>0.13261383358437029</v>
      </c>
      <c r="N10" s="55">
        <f>IF(ISNUMBER('Historiske miljødeklarationer'!H12),'Historiske miljødeklarationer'!H12,0)</f>
        <v>0.105010129319383</v>
      </c>
      <c r="O10" s="55">
        <f>IF(ISNUMBER('Historiske miljødeklarationer'!G12),'Historiske miljødeklarationer'!G12,0)</f>
        <v>0.12310419770696325</v>
      </c>
      <c r="P10" s="55">
        <v>0.14211934348703373</v>
      </c>
      <c r="Q10">
        <v>0.13623773902854422</v>
      </c>
      <c r="R10" s="44">
        <v>0.14030103422248491</v>
      </c>
    </row>
    <row r="11" spans="2:19">
      <c r="B11" s="2" t="s">
        <v>8</v>
      </c>
      <c r="C11" s="55">
        <f>IF(ISNUMBER('Historiske miljødeklarationer'!T13),'Historiske miljødeklarationer'!T13,0)</f>
        <v>5.6555672470650187E-2</v>
      </c>
      <c r="D11" s="55">
        <f>IF(ISNUMBER('Historiske miljødeklarationer'!S13),'Historiske miljødeklarationer'!S13,0)</f>
        <v>5.1187560681878609E-2</v>
      </c>
      <c r="E11" s="55">
        <f>IF(ISNUMBER('Historiske miljødeklarationer'!R13),'Historiske miljødeklarationer'!R13,0)</f>
        <v>4.4806091215561707E-2</v>
      </c>
      <c r="F11" s="55">
        <f>IF(ISNUMBER('Historiske miljødeklarationer'!Q13),'Historiske miljødeklarationer'!Q13,0)</f>
        <v>3.7095404065106204E-2</v>
      </c>
      <c r="G11" s="55">
        <f>IF(ISNUMBER('Historiske miljødeklarationer'!P13),'Historiske miljødeklarationer'!P13,0)</f>
        <v>3.6448204943604956E-2</v>
      </c>
      <c r="H11" s="55">
        <f>IF(ISNUMBER('Historiske miljødeklarationer'!O13),'Historiske miljødeklarationer'!O13,0)</f>
        <v>3.3394232095801876E-2</v>
      </c>
      <c r="I11" s="55">
        <f>IF(ISNUMBER('Historiske miljødeklarationer'!M13),'Historiske miljødeklarationer'!M13,0)</f>
        <v>4.3203934594493669E-2</v>
      </c>
      <c r="J11" s="55">
        <f>IF(ISNUMBER('Historiske miljødeklarationer'!L13),'Historiske miljødeklarationer'!L13,0)</f>
        <v>3.6990592067782505E-2</v>
      </c>
      <c r="K11" s="55">
        <f>IF(ISNUMBER('Historiske miljødeklarationer'!K13),'Historiske miljødeklarationer'!K13,0)</f>
        <v>2.895928682592246E-2</v>
      </c>
      <c r="L11" s="55">
        <f>IF(ISNUMBER('Historiske miljødeklarationer'!J13),'Historiske miljødeklarationer'!J13,0)</f>
        <v>2.4544810196891378E-2</v>
      </c>
      <c r="M11" s="55">
        <f>IF(ISNUMBER('Historiske miljødeklarationer'!I13),'Historiske miljødeklarationer'!I13,0)</f>
        <v>1.8337827908248148E-2</v>
      </c>
      <c r="N11" s="55">
        <f>IF(ISNUMBER('Historiske miljødeklarationer'!H13),'Historiske miljødeklarationer'!H13,0)</f>
        <v>1.373378164068333E-2</v>
      </c>
      <c r="O11" s="55">
        <f>IF(ISNUMBER('Historiske miljødeklarationer'!G13),'Historiske miljødeklarationer'!G13,0)</f>
        <v>1.7429491750789748E-2</v>
      </c>
      <c r="P11" s="55">
        <v>1.7515722485262768E-2</v>
      </c>
      <c r="Q11">
        <v>1.6164099285538462E-2</v>
      </c>
      <c r="R11" s="44">
        <v>2.0316684715852122E-2</v>
      </c>
    </row>
    <row r="12" spans="2:19" ht="13.5" thickBot="1">
      <c r="B12" s="2" t="s">
        <v>9</v>
      </c>
      <c r="C12" s="55">
        <f>IF(ISNUMBER('Historiske miljødeklarationer'!T14),'Historiske miljødeklarationer'!T14,0)</f>
        <v>2.6054037467125753E-2</v>
      </c>
      <c r="D12" s="55">
        <f>IF(ISNUMBER('Historiske miljødeklarationer'!S14),'Historiske miljødeklarationer'!S14,0)</f>
        <v>1.8794239594703468E-2</v>
      </c>
      <c r="E12" s="55">
        <f>IF(ISNUMBER('Historiske miljødeklarationer'!R14),'Historiske miljødeklarationer'!R14,0)</f>
        <v>1.7101730332126811E-2</v>
      </c>
      <c r="F12" s="55">
        <f>IF(ISNUMBER('Historiske miljødeklarationer'!Q14),'Historiske miljødeklarationer'!Q14,0)</f>
        <v>2.0220204999144613E-2</v>
      </c>
      <c r="G12" s="55">
        <f>IF(ISNUMBER('Historiske miljødeklarationer'!P14),'Historiske miljødeklarationer'!P14,0)</f>
        <v>9.9343620347398295E-3</v>
      </c>
      <c r="H12" s="55">
        <f>IF(ISNUMBER('Historiske miljødeklarationer'!O14),'Historiske miljødeklarationer'!O14,0)</f>
        <v>1.0417211140113415E-2</v>
      </c>
      <c r="I12" s="55">
        <f>IF(ISNUMBER('Historiske miljødeklarationer'!M14),'Historiske miljødeklarationer'!M14,0)</f>
        <v>9.8451305155819024E-3</v>
      </c>
      <c r="J12" s="55">
        <f>IF(ISNUMBER('Historiske miljødeklarationer'!L14),'Historiske miljødeklarationer'!L14,0)</f>
        <v>9.5769687775639177E-3</v>
      </c>
      <c r="K12" s="55">
        <f>IF(ISNUMBER('Historiske miljødeklarationer'!K14),'Historiske miljødeklarationer'!K14,0)</f>
        <v>8.5471342945638157E-3</v>
      </c>
      <c r="L12" s="55">
        <f>IF(ISNUMBER('Historiske miljødeklarationer'!J14),'Historiske miljødeklarationer'!J14,0)</f>
        <v>1.4091457399933732E-2</v>
      </c>
      <c r="M12" s="55">
        <f>IF(ISNUMBER('Historiske miljødeklarationer'!I14),'Historiske miljødeklarationer'!I14,0)</f>
        <v>9.1910707938816696E-3</v>
      </c>
      <c r="N12" s="55">
        <f>IF(ISNUMBER('Historiske miljødeklarationer'!H14),'Historiske miljødeklarationer'!H14,0)</f>
        <v>5.0304151759700934E-3</v>
      </c>
      <c r="O12" s="55">
        <f>IF(ISNUMBER('Historiske miljødeklarationer'!G14),'Historiske miljødeklarationer'!G14,0)</f>
        <v>6.487401732219393E-3</v>
      </c>
      <c r="P12" s="55">
        <v>5.5723383115866892E-3</v>
      </c>
      <c r="Q12">
        <v>1.4055294231654518E-2</v>
      </c>
      <c r="R12" s="44">
        <v>1.2780885432428902E-2</v>
      </c>
    </row>
    <row r="13" spans="2:19" ht="13.5" thickBot="1">
      <c r="B13" s="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R13" s="60"/>
    </row>
    <row r="14" spans="2:19">
      <c r="B14" s="2" t="s">
        <v>11</v>
      </c>
      <c r="C14" s="55">
        <f>IF(ISNUMBER('Historiske miljødeklarationer'!T16),'Historiske miljødeklarationer'!T16,0)</f>
        <v>17.442549029857137</v>
      </c>
      <c r="D14" s="55">
        <f>IF(ISNUMBER('Historiske miljødeklarationer'!S16),'Historiske miljødeklarationer'!S16,0)</f>
        <v>16.168578563349534</v>
      </c>
      <c r="E14" s="55">
        <f>IF(ISNUMBER('Historiske miljødeklarationer'!R16),'Historiske miljødeklarationer'!R16,0)</f>
        <v>18.982351000064366</v>
      </c>
      <c r="F14" s="55">
        <f>IF(ISNUMBER('Historiske miljødeklarationer'!Q16),'Historiske miljødeklarationer'!Q16,0)</f>
        <v>19.426042397981618</v>
      </c>
      <c r="G14" s="55">
        <f>IF(ISNUMBER('Historiske miljødeklarationer'!P16),'Historiske miljødeklarationer'!P16,0)</f>
        <v>16.200180744650382</v>
      </c>
      <c r="H14" s="55">
        <f>IF(ISNUMBER('Historiske miljødeklarationer'!O16),'Historiske miljødeklarationer'!O16,0)</f>
        <v>13.450643217857653</v>
      </c>
      <c r="I14" s="55">
        <f>IF(ISNUMBER('Historiske miljødeklarationer'!M16),'Historiske miljødeklarationer'!M16,0)</f>
        <v>12.725067965075965</v>
      </c>
      <c r="J14" s="55">
        <f>IF(ISNUMBER('Historiske miljødeklarationer'!L16),'Historiske miljødeklarationer'!L16,0)</f>
        <v>12.619767528003262</v>
      </c>
      <c r="K14" s="55">
        <f>IF(ISNUMBER('Historiske miljødeklarationer'!K16),'Historiske miljødeklarationer'!K16,0)</f>
        <v>9.0943544074056177</v>
      </c>
      <c r="L14" s="55">
        <f>IF(ISNUMBER('Historiske miljødeklarationer'!J16),'Historiske miljødeklarationer'!J16,0)</f>
        <v>11.588156353566676</v>
      </c>
      <c r="M14" s="55">
        <f>IF(ISNUMBER('Historiske miljødeklarationer'!I16),'Historiske miljødeklarationer'!I16,0)</f>
        <v>9.9800012594286525</v>
      </c>
      <c r="N14" s="55">
        <f>IF(ISNUMBER('Historiske miljødeklarationer'!H16),'Historiske miljødeklarationer'!H16,0)</f>
        <v>6.4676796104698608</v>
      </c>
      <c r="O14" s="55">
        <f>IF(ISNUMBER('Historiske miljødeklarationer'!G16),'Historiske miljødeklarationer'!G16,0)</f>
        <v>8.6445666994269352</v>
      </c>
      <c r="P14" s="55">
        <v>6.0098748178815216</v>
      </c>
      <c r="Q14">
        <v>7.1665678815670333</v>
      </c>
      <c r="R14" s="48">
        <v>4.2630716278984302</v>
      </c>
    </row>
    <row r="15" spans="2:19">
      <c r="B15" s="2" t="s">
        <v>12</v>
      </c>
      <c r="C15" s="55">
        <f>IF(ISNUMBER('Historiske miljødeklarationer'!T17),'Historiske miljødeklarationer'!T17,0)</f>
        <v>3.0904709773559604</v>
      </c>
      <c r="D15" s="55">
        <f>IF(ISNUMBER('Historiske miljødeklarationer'!S17),'Historiske miljødeklarationer'!S17,0)</f>
        <v>1.8042528939777884</v>
      </c>
      <c r="E15" s="55">
        <f>IF(ISNUMBER('Historiske miljødeklarationer'!R17),'Historiske miljødeklarationer'!R17,0)</f>
        <v>2.8066846419874127</v>
      </c>
      <c r="F15" s="55">
        <f>IF(ISNUMBER('Historiske miljødeklarationer'!Q17),'Historiske miljødeklarationer'!Q17,0)</f>
        <v>2.6097415313003633</v>
      </c>
      <c r="G15" s="55">
        <f>IF(ISNUMBER('Historiske miljødeklarationer'!P17),'Historiske miljødeklarationer'!P17,0)</f>
        <v>2.0185790010662821</v>
      </c>
      <c r="H15" s="55">
        <f>IF(ISNUMBER('Historiske miljødeklarationer'!O17),'Historiske miljødeklarationer'!O17,0)</f>
        <v>2.5783517088360295</v>
      </c>
      <c r="I15" s="55">
        <f>IF(ISNUMBER('Historiske miljødeklarationer'!M17),'Historiske miljødeklarationer'!M17,0)</f>
        <v>1.7676142253570768</v>
      </c>
      <c r="J15" s="55">
        <f>IF(ISNUMBER('Historiske miljødeklarationer'!L17),'Historiske miljødeklarationer'!L17,0)</f>
        <v>1.2797110237593188</v>
      </c>
      <c r="K15" s="55">
        <f>IF(ISNUMBER('Historiske miljødeklarationer'!K17),'Historiske miljødeklarationer'!K17,0)</f>
        <v>1.2193494173254837</v>
      </c>
      <c r="L15" s="55">
        <f>IF(ISNUMBER('Historiske miljødeklarationer'!J17),'Historiske miljødeklarationer'!J17,0)</f>
        <v>3.6508320292583321</v>
      </c>
      <c r="M15" s="55">
        <f>IF(ISNUMBER('Historiske miljødeklarationer'!I17),'Historiske miljødeklarationer'!I17,0)</f>
        <v>1.6612783638754156</v>
      </c>
      <c r="N15" s="55">
        <f>IF(ISNUMBER('Historiske miljødeklarationer'!H17),'Historiske miljødeklarationer'!H17,0)</f>
        <v>1.0643657873902364</v>
      </c>
      <c r="O15" s="55">
        <f>IF(ISNUMBER('Historiske miljødeklarationer'!G17),'Historiske miljødeklarationer'!G17,0)</f>
        <v>1.3686142283874747</v>
      </c>
      <c r="P15" s="55">
        <v>0.96425858063759529</v>
      </c>
      <c r="Q15">
        <v>1.2334719902897231</v>
      </c>
      <c r="R15" s="48">
        <v>0.73373747831740888</v>
      </c>
    </row>
    <row r="16" spans="2:19">
      <c r="B16" s="2" t="s">
        <v>13</v>
      </c>
      <c r="C16" s="55">
        <f>IF(ISNUMBER('Historiske miljødeklarationer'!T18),'Historiske miljødeklarationer'!T18,0)</f>
        <v>8.0273373342866705</v>
      </c>
      <c r="D16" s="55">
        <f>IF(ISNUMBER('Historiske miljødeklarationer'!S18),'Historiske miljødeklarationer'!S18,0)</f>
        <v>6.8612053253686902</v>
      </c>
      <c r="E16" s="55">
        <f>IF(ISNUMBER('Historiske miljødeklarationer'!R18),'Historiske miljødeklarationer'!R18,0)</f>
        <v>8.9248747869381653</v>
      </c>
      <c r="F16" s="55">
        <f>IF(ISNUMBER('Historiske miljødeklarationer'!Q18),'Historiske miljødeklarationer'!Q18,0)</f>
        <v>6.9144401605327488</v>
      </c>
      <c r="G16" s="55">
        <f>IF(ISNUMBER('Historiske miljødeklarationer'!P18),'Historiske miljødeklarationer'!P18,0)</f>
        <v>4.9177354971975848</v>
      </c>
      <c r="H16" s="55">
        <f>IF(ISNUMBER('Historiske miljødeklarationer'!O18),'Historiske miljødeklarationer'!O18,0)</f>
        <v>5.0552892237308589</v>
      </c>
      <c r="I16" s="55">
        <f>IF(ISNUMBER('Historiske miljødeklarationer'!M18),'Historiske miljødeklarationer'!M18,0)</f>
        <v>5.0424748511561823</v>
      </c>
      <c r="J16" s="55">
        <f>IF(ISNUMBER('Historiske miljødeklarationer'!L18),'Historiske miljødeklarationer'!L18,0)</f>
        <v>4.9261385009926331</v>
      </c>
      <c r="K16" s="55">
        <f>IF(ISNUMBER('Historiske miljødeklarationer'!K18),'Historiske miljødeklarationer'!K18,0)</f>
        <v>3.983219143004209</v>
      </c>
      <c r="L16" s="55">
        <f>IF(ISNUMBER('Historiske miljødeklarationer'!J18),'Historiske miljødeklarationer'!J18,0)</f>
        <v>5.2060140576604912</v>
      </c>
      <c r="M16" s="55">
        <f>IF(ISNUMBER('Historiske miljødeklarationer'!I18),'Historiske miljødeklarationer'!I18,0)</f>
        <v>3.9606146336680559</v>
      </c>
      <c r="N16" s="55">
        <f>IF(ISNUMBER('Historiske miljødeklarationer'!H18),'Historiske miljødeklarationer'!H18,0)</f>
        <v>2.580545373820343</v>
      </c>
      <c r="O16" s="55">
        <f>IF(ISNUMBER('Historiske miljødeklarationer'!G18),'Historiske miljødeklarationer'!G18,0)</f>
        <v>3.4429527201934933</v>
      </c>
      <c r="P16" s="55">
        <v>2.3591038554525579</v>
      </c>
      <c r="Q16">
        <v>2.60559005700736</v>
      </c>
      <c r="R16" s="48">
        <v>1.5499493243526652</v>
      </c>
    </row>
    <row r="17" spans="2:19">
      <c r="B17" s="2" t="s">
        <v>14</v>
      </c>
      <c r="C17" s="55">
        <f>IF(ISNUMBER('Historiske miljødeklarationer'!T19),'Historiske miljødeklarationer'!T19,0)</f>
        <v>8.007683532346892</v>
      </c>
      <c r="D17" s="55">
        <f>IF(ISNUMBER('Historiske miljødeklarationer'!S19),'Historiske miljødeklarationer'!S19,0)</f>
        <v>8.340017738967763</v>
      </c>
      <c r="E17" s="55">
        <f>IF(ISNUMBER('Historiske miljødeklarationer'!R19),'Historiske miljødeklarationer'!R19,0)</f>
        <v>7.5093927696000202</v>
      </c>
      <c r="F17" s="55">
        <f>IF(ISNUMBER('Historiske miljødeklarationer'!Q19),'Historiske miljødeklarationer'!Q19,0)</f>
        <v>7.5808178362415468</v>
      </c>
      <c r="G17" s="55">
        <f>IF(ISNUMBER('Historiske miljødeklarationer'!P19),'Historiske miljødeklarationer'!P19,0)</f>
        <v>8.399873619090533</v>
      </c>
      <c r="H17" s="55">
        <f>IF(ISNUMBER('Historiske miljødeklarationer'!O19),'Historiske miljødeklarationer'!O19,0)</f>
        <v>10.984098096449683</v>
      </c>
      <c r="I17" s="55">
        <f>IF(ISNUMBER('Historiske miljødeklarationer'!M19),'Historiske miljødeklarationer'!M19,0)</f>
        <v>6.7349121884229932</v>
      </c>
      <c r="J17" s="55">
        <f>IF(ISNUMBER('Historiske miljødeklarationer'!L19),'Historiske miljødeklarationer'!L19,0)</f>
        <v>7.1403835806592779</v>
      </c>
      <c r="K17" s="55">
        <f>IF(ISNUMBER('Historiske miljødeklarationer'!K19),'Historiske miljødeklarationer'!K19,0)</f>
        <v>7.9078731641676265</v>
      </c>
      <c r="L17" s="55">
        <f>IF(ISNUMBER('Historiske miljødeklarationer'!J19),'Historiske miljødeklarationer'!J19,0)</f>
        <v>7.4160233337649766</v>
      </c>
      <c r="M17" s="55">
        <f>IF(ISNUMBER('Historiske miljødeklarationer'!I19),'Historiske miljødeklarationer'!I19,0)</f>
        <v>8.0273097932074347</v>
      </c>
      <c r="N17" s="55">
        <f>IF(ISNUMBER('Historiske miljødeklarationer'!H19),'Historiske miljødeklarationer'!H19,0)</f>
        <v>8.1274558478701397</v>
      </c>
      <c r="O17" s="55">
        <f>IF(ISNUMBER('Historiske miljødeklarationer'!G19),'Historiske miljødeklarationer'!G19,0)</f>
        <v>7.4914266549692838</v>
      </c>
      <c r="P17" s="55">
        <v>7.2088223097950417</v>
      </c>
      <c r="Q17">
        <v>7.0873363870776931</v>
      </c>
      <c r="R17" s="48">
        <v>7.6220152403064221</v>
      </c>
    </row>
    <row r="18" spans="2:19">
      <c r="B18" s="2" t="s">
        <v>15</v>
      </c>
      <c r="C18" s="55">
        <f>IF(ISNUMBER('Historiske miljødeklarationer'!T20),'Historiske miljødeklarationer'!T20,0)</f>
        <v>1.4896435061969426</v>
      </c>
      <c r="D18" s="55">
        <f>IF(ISNUMBER('Historiske miljødeklarationer'!S20),'Historiske miljødeklarationer'!S20,0)</f>
        <v>1.4183634861046366</v>
      </c>
      <c r="E18" s="55">
        <f>IF(ISNUMBER('Historiske miljødeklarationer'!R20),'Historiske miljødeklarationer'!R20,0)</f>
        <v>1.5464886524454331</v>
      </c>
      <c r="F18" s="55">
        <f>IF(ISNUMBER('Historiske miljødeklarationer'!Q20),'Historiske miljødeklarationer'!Q20,0)</f>
        <v>1.4819062623080175</v>
      </c>
      <c r="G18" s="55">
        <f>IF(ISNUMBER('Historiske miljødeklarationer'!P20),'Historiske miljødeklarationer'!P20,0)</f>
        <v>1.4876282634467639</v>
      </c>
      <c r="H18" s="55">
        <f>IF(ISNUMBER('Historiske miljødeklarationer'!O20),'Historiske miljødeklarationer'!O20,0)</f>
        <v>1.3723478416891961</v>
      </c>
      <c r="I18" s="55">
        <f>IF(ISNUMBER('Historiske miljødeklarationer'!M20),'Historiske miljødeklarationer'!M20,0)</f>
        <v>1.0865883356882773</v>
      </c>
      <c r="J18" s="55">
        <f>IF(ISNUMBER('Historiske miljødeklarationer'!L20),'Historiske miljødeklarationer'!L20,0)</f>
        <v>1.2119790354544842</v>
      </c>
      <c r="K18" s="55">
        <f>IF(ISNUMBER('Historiske miljødeklarationer'!K20),'Historiske miljødeklarationer'!K20,0)</f>
        <v>1.2999792787300215</v>
      </c>
      <c r="L18" s="55">
        <f>IF(ISNUMBER('Historiske miljødeklarationer'!J20),'Historiske miljødeklarationer'!J20,0)</f>
        <v>1.2016295538982253</v>
      </c>
      <c r="M18" s="55">
        <f>IF(ISNUMBER('Historiske miljødeklarationer'!I20),'Historiske miljødeklarationer'!I20,0)</f>
        <v>1.2840517946091878</v>
      </c>
      <c r="N18" s="55">
        <f>IF(ISNUMBER('Historiske miljødeklarationer'!H20),'Historiske miljødeklarationer'!H20,0)</f>
        <v>1.3377236485787687</v>
      </c>
      <c r="O18" s="55">
        <f>IF(ISNUMBER('Historiske miljødeklarationer'!G20),'Historiske miljødeklarationer'!G20,0)</f>
        <v>1.207900073078314</v>
      </c>
      <c r="P18" s="55">
        <v>1.1288686013608487</v>
      </c>
      <c r="Q18">
        <v>1.0735520572390678</v>
      </c>
      <c r="R18" s="48">
        <v>1.1545423689015035</v>
      </c>
    </row>
    <row r="19" spans="2:19">
      <c r="B19" s="2" t="s">
        <v>16</v>
      </c>
      <c r="C19" s="55">
        <f>IF(ISNUMBER('Historiske miljødeklarationer'!T21),'Historiske miljødeklarationer'!T21,0)</f>
        <v>0.86813657437657488</v>
      </c>
      <c r="D19" s="55">
        <f>IF(ISNUMBER('Historiske miljødeklarationer'!S21),'Historiske miljødeklarationer'!S21,0)</f>
        <v>0.9592119046125962</v>
      </c>
      <c r="E19" s="55">
        <f>IF(ISNUMBER('Historiske miljødeklarationer'!R21),'Historiske miljødeklarationer'!R21,0)</f>
        <v>0.90197709444149976</v>
      </c>
      <c r="F19" s="55">
        <f>IF(ISNUMBER('Historiske miljødeklarationer'!Q21),'Historiske miljødeklarationer'!Q21,0)</f>
        <v>2.184702554023163</v>
      </c>
      <c r="G19" s="55">
        <f>IF(ISNUMBER('Historiske miljødeklarationer'!P21),'Historiske miljødeklarationer'!P21,0)</f>
        <v>1.1638814147979024</v>
      </c>
      <c r="H19" s="55">
        <f>IF(ISNUMBER('Historiske miljødeklarationer'!O21),'Historiske miljødeklarationer'!O21,0)</f>
        <v>2.0869453422599751</v>
      </c>
      <c r="I19" s="55">
        <f>IF(ISNUMBER('Historiske miljødeklarationer'!M21),'Historiske miljødeklarationer'!M21,0)</f>
        <v>0.95380338342714821</v>
      </c>
      <c r="J19" s="55">
        <f>IF(ISNUMBER('Historiske miljødeklarationer'!L21),'Historiske miljødeklarationer'!L21,0)</f>
        <v>1.1010412036996806</v>
      </c>
      <c r="K19" s="55">
        <f>IF(ISNUMBER('Historiske miljødeklarationer'!K21),'Historiske miljødeklarationer'!K21,0)</f>
        <v>0.97688128050428635</v>
      </c>
      <c r="L19" s="55">
        <f>IF(ISNUMBER('Historiske miljødeklarationer'!J21),'Historiske miljødeklarationer'!J21,0)</f>
        <v>0.86959774950435298</v>
      </c>
      <c r="M19" s="55">
        <f>IF(ISNUMBER('Historiske miljødeklarationer'!I21),'Historiske miljødeklarationer'!I21,0)</f>
        <v>1.1855727695667708</v>
      </c>
      <c r="N19" s="55">
        <f>IF(ISNUMBER('Historiske miljødeklarationer'!H21),'Historiske miljødeklarationer'!H21,0)</f>
        <v>0.93453496634413724</v>
      </c>
      <c r="O19" s="55">
        <f>IF(ISNUMBER('Historiske miljødeklarationer'!G21),'Historiske miljødeklarationer'!G21,0)</f>
        <v>1.1065051335706091</v>
      </c>
      <c r="P19" s="55">
        <v>1.3645614012985572</v>
      </c>
      <c r="Q19">
        <v>1.1851005012876841</v>
      </c>
      <c r="R19" s="48">
        <v>1.2384366133179758</v>
      </c>
    </row>
    <row r="20" spans="2:19">
      <c r="B20" s="2" t="s">
        <v>17</v>
      </c>
      <c r="C20" s="55">
        <f>IF(ISNUMBER('Historiske miljødeklarationer'!T22),'Historiske miljødeklarationer'!T22,0)</f>
        <v>0</v>
      </c>
      <c r="D20" s="55">
        <f>IF(ISNUMBER('Historiske miljødeklarationer'!S22),'Historiske miljødeklarationer'!S22,0)</f>
        <v>0</v>
      </c>
      <c r="E20" s="55">
        <f>IF(ISNUMBER('Historiske miljødeklarationer'!R22),'Historiske miljødeklarationer'!R22,0)</f>
        <v>0</v>
      </c>
      <c r="F20" s="55">
        <f>IF(ISNUMBER('Historiske miljødeklarationer'!Q22),'Historiske miljødeklarationer'!Q22,0)</f>
        <v>0.11959657892057887</v>
      </c>
      <c r="G20" s="55">
        <f>IF(ISNUMBER('Historiske miljødeklarationer'!P22),'Historiske miljødeklarationer'!P22,0)</f>
        <v>0.13771587039571712</v>
      </c>
      <c r="H20" s="55">
        <f>IF(ISNUMBER('Historiske miljødeklarationer'!O22),'Historiske miljødeklarationer'!O22,0)</f>
        <v>0.25978927945266317</v>
      </c>
      <c r="I20" s="55">
        <f>IF(ISNUMBER('Historiske miljødeklarationer'!M22),'Historiske miljødeklarationer'!M22,0)</f>
        <v>0.12191264725432929</v>
      </c>
      <c r="J20" s="55">
        <f>IF(ISNUMBER('Historiske miljødeklarationer'!L22),'Historiske miljødeklarationer'!L22,0)</f>
        <v>0.12309314099689807</v>
      </c>
      <c r="K20" s="55">
        <f>IF(ISNUMBER('Historiske miljødeklarationer'!K22),'Historiske miljødeklarationer'!K22,0)</f>
        <v>0.1904526532153597</v>
      </c>
      <c r="L20" s="55">
        <f>IF(ISNUMBER('Historiske miljødeklarationer'!J22),'Historiske miljødeklarationer'!J22,0)</f>
        <v>4.7215294012462293E-2</v>
      </c>
      <c r="M20" s="55">
        <f>IF(ISNUMBER('Historiske miljødeklarationer'!I22),'Historiske miljødeklarationer'!I22,0)</f>
        <v>6.4588616508524696E-2</v>
      </c>
      <c r="N20" s="55">
        <f>IF(ISNUMBER('Historiske miljødeklarationer'!H22),'Historiske miljødeklarationer'!H22,0)</f>
        <v>0.10806582971834104</v>
      </c>
      <c r="O20" s="55">
        <f>IF(ISNUMBER('Historiske miljødeklarationer'!G22),'Historiske miljødeklarationer'!G22,0)</f>
        <v>5.5436861836969178E-2</v>
      </c>
      <c r="P20" s="55">
        <v>9.6986669392706518E-2</v>
      </c>
      <c r="Q20">
        <v>9.2958848299252439E-2</v>
      </c>
      <c r="R20" s="48">
        <v>0.113818394182093</v>
      </c>
    </row>
    <row r="21" spans="2:19">
      <c r="B21" s="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2:19">
      <c r="B22" s="2" t="s">
        <v>19</v>
      </c>
      <c r="C22" s="55">
        <f>IF(ISNUMBER('Historiske miljødeklarationer'!T24),'Historiske miljødeklarationer'!T24,0)</f>
        <v>154.69737348588964</v>
      </c>
      <c r="D22" s="55">
        <f>IF(ISNUMBER('Historiske miljødeklarationer'!S24),'Historiske miljødeklarationer'!S24,0)</f>
        <v>136.8936909274332</v>
      </c>
      <c r="E22" s="55">
        <f>IF(ISNUMBER('Historiske miljødeklarationer'!R24),'Historiske miljødeklarationer'!R24,0)</f>
        <v>196.94831708584178</v>
      </c>
      <c r="F22" s="55">
        <f>IF(ISNUMBER('Historiske miljødeklarationer'!Q24),'Historiske miljødeklarationer'!Q24,0)</f>
        <v>185.96999176673964</v>
      </c>
      <c r="G22" s="55">
        <f>IF(ISNUMBER('Historiske miljødeklarationer'!P24),'Historiske miljødeklarationer'!P24,0)</f>
        <v>137.69162249396581</v>
      </c>
      <c r="H22" s="55">
        <f>IF(ISNUMBER('Historiske miljødeklarationer'!O24),'Historiske miljødeklarationer'!O24,0)</f>
        <v>144.63378710688644</v>
      </c>
      <c r="I22" s="55">
        <f>IF(ISNUMBER('Historiske miljødeklarationer'!M24),'Historiske miljødeklarationer'!M24,0)</f>
        <v>137.96401949674768</v>
      </c>
      <c r="J22" s="55">
        <f>IF(ISNUMBER('Historiske miljødeklarationer'!L24),'Historiske miljødeklarationer'!L24,0)</f>
        <v>118.63079140243435</v>
      </c>
      <c r="K22" s="55">
        <f>IF(ISNUMBER('Historiske miljødeklarationer'!K24),'Historiske miljødeklarationer'!K24,0)</f>
        <v>90.528998212740547</v>
      </c>
      <c r="L22" s="55">
        <f>IF(ISNUMBER('Historiske miljødeklarationer'!J24),'Historiske miljødeklarationer'!J24,0)</f>
        <v>123.26883554649559</v>
      </c>
      <c r="M22" s="55">
        <f>IF(ISNUMBER('Historiske miljødeklarationer'!I24),'Historiske miljødeklarationer'!I24,0)</f>
        <v>98.523071075975054</v>
      </c>
      <c r="N22" s="55">
        <f>IF(ISNUMBER('Historiske miljødeklarationer'!H24),'Historiske miljødeklarationer'!H24,0)</f>
        <v>62.6840809700495</v>
      </c>
      <c r="O22" s="55">
        <f>IF(ISNUMBER('Historiske miljødeklarationer'!G24),'Historiske miljødeklarationer'!G24,0)</f>
        <v>78.851133346430913</v>
      </c>
      <c r="P22" s="55">
        <v>54.931709839250559</v>
      </c>
    </row>
    <row r="23" spans="2:19">
      <c r="B23" s="2" t="s">
        <v>20</v>
      </c>
      <c r="C23" s="55">
        <f>IF(ISNUMBER('Historiske miljødeklarationer'!T25),'Historiske miljødeklarationer'!T25,0)</f>
        <v>20.091033770089663</v>
      </c>
      <c r="D23" s="55">
        <f>IF(ISNUMBER('Historiske miljødeklarationer'!S25),'Historiske miljødeklarationer'!S25,0)</f>
        <v>14.279799357932349</v>
      </c>
      <c r="E23" s="55">
        <f>IF(ISNUMBER('Historiske miljødeklarationer'!R25),'Historiske miljødeklarationer'!R25,0)</f>
        <v>12.092134281131141</v>
      </c>
      <c r="F23" s="55">
        <f>IF(ISNUMBER('Historiske miljødeklarationer'!Q25),'Historiske miljødeklarationer'!Q25,0)</f>
        <v>12.135434196341597</v>
      </c>
      <c r="G23" s="55">
        <f>IF(ISNUMBER('Historiske miljødeklarationer'!P25),'Historiske miljødeklarationer'!P25,0)</f>
        <v>9.8977040949785682</v>
      </c>
      <c r="H23" s="55">
        <f>IF(ISNUMBER('Historiske miljødeklarationer'!O25),'Historiske miljødeklarationer'!O25,0)</f>
        <v>10.270853468624331</v>
      </c>
      <c r="I23" s="55">
        <f>IF(ISNUMBER('Historiske miljødeklarationer'!M25),'Historiske miljødeklarationer'!M25,0)</f>
        <v>4.308489120387164</v>
      </c>
      <c r="J23" s="55">
        <f>IF(ISNUMBER('Historiske miljødeklarationer'!L25),'Historiske miljødeklarationer'!L25,0)</f>
        <v>2.5318986582438039</v>
      </c>
      <c r="K23" s="55">
        <f>IF(ISNUMBER('Historiske miljødeklarationer'!K25),'Historiske miljødeklarationer'!K25,0)</f>
        <v>2.1950056932655269</v>
      </c>
      <c r="L23" s="55">
        <f>IF(ISNUMBER('Historiske miljødeklarationer'!J25),'Historiske miljødeklarationer'!J25,0)</f>
        <v>1.464135882883703</v>
      </c>
      <c r="M23" s="55">
        <f>IF(ISNUMBER('Historiske miljødeklarationer'!I25),'Historiske miljødeklarationer'!I25,0)</f>
        <v>1.0794491470265422</v>
      </c>
      <c r="N23" s="55">
        <f>IF(ISNUMBER('Historiske miljødeklarationer'!H25),'Historiske miljødeklarationer'!H25,0)</f>
        <v>1.7064900224007036</v>
      </c>
      <c r="O23" s="55">
        <f>IF(ISNUMBER('Historiske miljødeklarationer'!G25),'Historiske miljødeklarationer'!G25,0)</f>
        <v>1.4937081776992225</v>
      </c>
      <c r="P23" s="55">
        <v>1.5035183210684202</v>
      </c>
    </row>
    <row r="24" spans="2:19">
      <c r="B24" s="2" t="s">
        <v>21</v>
      </c>
      <c r="C24" s="55">
        <f>IF(ISNUMBER('Historiske miljødeklarationer'!T26),'Historiske miljødeklarationer'!T26,0)</f>
        <v>34.262402229603445</v>
      </c>
      <c r="D24" s="55">
        <f>IF(ISNUMBER('Historiske miljødeklarationer'!S26),'Historiske miljødeklarationer'!S26,0)</f>
        <v>28.112565967064384</v>
      </c>
      <c r="E24" s="55">
        <f>IF(ISNUMBER('Historiske miljødeklarationer'!R26),'Historiske miljødeklarationer'!R26,0)</f>
        <v>33.549606838193348</v>
      </c>
      <c r="F24" s="55">
        <f>IF(ISNUMBER('Historiske miljødeklarationer'!Q26),'Historiske miljødeklarationer'!Q26,0)</f>
        <v>25.439539968185176</v>
      </c>
      <c r="G24" s="55">
        <f>IF(ISNUMBER('Historiske miljødeklarationer'!P26),'Historiske miljødeklarationer'!P26,0)</f>
        <v>24.731731775113783</v>
      </c>
      <c r="H24" s="55">
        <f>IF(ISNUMBER('Historiske miljødeklarationer'!O26),'Historiske miljødeklarationer'!O26,0)</f>
        <v>21.58044652712557</v>
      </c>
      <c r="I24" s="55">
        <f>IF(ISNUMBER('Historiske miljødeklarationer'!M26),'Historiske miljødeklarationer'!M26,0)</f>
        <v>25.861529704210206</v>
      </c>
      <c r="J24" s="55">
        <f>IF(ISNUMBER('Historiske miljødeklarationer'!L26),'Historiske miljødeklarationer'!L26,0)</f>
        <v>20.261706392193602</v>
      </c>
      <c r="K24" s="55">
        <f>IF(ISNUMBER('Historiske miljødeklarationer'!K26),'Historiske miljødeklarationer'!K26,0)</f>
        <v>17.738912337502871</v>
      </c>
      <c r="L24" s="55">
        <f>IF(ISNUMBER('Historiske miljødeklarationer'!J26),'Historiske miljødeklarationer'!J26,0)</f>
        <v>13.848457654228651</v>
      </c>
      <c r="M24" s="55">
        <f>IF(ISNUMBER('Historiske miljødeklarationer'!I26),'Historiske miljødeklarationer'!I26,0)</f>
        <v>9.2897698264097173</v>
      </c>
      <c r="N24" s="55">
        <f>IF(ISNUMBER('Historiske miljødeklarationer'!H26),'Historiske miljødeklarationer'!H26,0)</f>
        <v>8.5019235529902879</v>
      </c>
      <c r="O24" s="55">
        <f>IF(ISNUMBER('Historiske miljødeklarationer'!G26),'Historiske miljødeklarationer'!G26,0)</f>
        <v>10.772740401998952</v>
      </c>
      <c r="P24" s="55">
        <v>9.4365831283179755</v>
      </c>
    </row>
    <row r="25" spans="2:19">
      <c r="B25" s="2" t="s">
        <v>22</v>
      </c>
      <c r="C25" s="55">
        <f>IF(ISNUMBER('Historiske miljødeklarationer'!T27),'Historiske miljødeklarationer'!T27,0)</f>
        <v>41.156537506634635</v>
      </c>
      <c r="D25" s="55">
        <f>IF(ISNUMBER('Historiske miljødeklarationer'!S27),'Historiske miljødeklarationer'!S27,0)</f>
        <v>42.369467084189424</v>
      </c>
      <c r="E25" s="55">
        <f>IF(ISNUMBER('Historiske miljødeklarationer'!R27),'Historiske miljødeklarationer'!R27,0)</f>
        <v>27.217901298124811</v>
      </c>
      <c r="F25" s="55">
        <f>IF(ISNUMBER('Historiske miljødeklarationer'!Q27),'Historiske miljødeklarationer'!Q27,0)</f>
        <v>33.910785758974868</v>
      </c>
      <c r="G25" s="55">
        <f>IF(ISNUMBER('Historiske miljødeklarationer'!P27),'Historiske miljødeklarationer'!P27,0)</f>
        <v>38.480015962520547</v>
      </c>
      <c r="H25" s="55">
        <f>IF(ISNUMBER('Historiske miljødeklarationer'!O27),'Historiske miljødeklarationer'!O27,0)</f>
        <v>42.249342641284926</v>
      </c>
      <c r="I25" s="55">
        <f>IF(ISNUMBER('Historiske miljødeklarationer'!M27),'Historiske miljødeklarationer'!M27,0)</f>
        <v>46.362508016980968</v>
      </c>
      <c r="J25" s="55">
        <f>IF(ISNUMBER('Historiske miljødeklarationer'!L27),'Historiske miljødeklarationer'!L27,0)</f>
        <v>45.281247499877381</v>
      </c>
      <c r="K25" s="55">
        <f>IF(ISNUMBER('Historiske miljødeklarationer'!K27),'Historiske miljødeklarationer'!K27,0)</f>
        <v>48.92789309813184</v>
      </c>
      <c r="L25" s="55">
        <f>IF(ISNUMBER('Historiske miljødeklarationer'!J27),'Historiske miljødeklarationer'!J27,0)</f>
        <v>47.82887122272713</v>
      </c>
      <c r="M25" s="55">
        <f>IF(ISNUMBER('Historiske miljødeklarationer'!I27),'Historiske miljødeklarationer'!I27,0)</f>
        <v>44.742384550868749</v>
      </c>
      <c r="N25" s="55">
        <f>IF(ISNUMBER('Historiske miljødeklarationer'!H27),'Historiske miljødeklarationer'!H27,0)</f>
        <v>44.964918068637196</v>
      </c>
      <c r="O25" s="55">
        <f>IF(ISNUMBER('Historiske miljødeklarationer'!G27),'Historiske miljødeklarationer'!G27,0)</f>
        <v>51.745551574232763</v>
      </c>
      <c r="P25" s="55">
        <v>69.037583986847494</v>
      </c>
    </row>
    <row r="26" spans="2:19">
      <c r="B26" s="2" t="s">
        <v>23</v>
      </c>
      <c r="C26" s="55">
        <f>IF(ISNUMBER('Historiske miljødeklarationer'!T28),'Historiske miljødeklarationer'!T28,0)</f>
        <v>34.971320143875396</v>
      </c>
      <c r="D26" s="55">
        <f>IF(ISNUMBER('Historiske miljødeklarationer'!S28),'Historiske miljødeklarationer'!S28,0)</f>
        <v>43.558360784518136</v>
      </c>
      <c r="E26" s="55">
        <f>IF(ISNUMBER('Historiske miljødeklarationer'!R28),'Historiske miljødeklarationer'!R28,0)</f>
        <v>43.209752078657409</v>
      </c>
      <c r="F26" s="55">
        <f>IF(ISNUMBER('Historiske miljødeklarationer'!Q28),'Historiske miljødeklarationer'!Q28,0)</f>
        <v>43.345883575285626</v>
      </c>
      <c r="G26" s="55">
        <f>IF(ISNUMBER('Historiske miljødeklarationer'!P28),'Historiske miljødeklarationer'!P28,0)</f>
        <v>45.485007509268208</v>
      </c>
      <c r="H26" s="55">
        <f>IF(ISNUMBER('Historiske miljødeklarationer'!O28),'Historiske miljødeklarationer'!O28,0)</f>
        <v>45.937951782858583</v>
      </c>
      <c r="I26" s="55">
        <f>IF(ISNUMBER('Historiske miljødeklarationer'!M28),'Historiske miljødeklarationer'!M28,0)</f>
        <v>36.116956352283943</v>
      </c>
      <c r="J26" s="55">
        <f>IF(ISNUMBER('Historiske miljødeklarationer'!L28),'Historiske miljødeklarationer'!L28,0)</f>
        <v>38.334962892289951</v>
      </c>
      <c r="K26" s="55">
        <f>IF(ISNUMBER('Historiske miljødeklarationer'!K28),'Historiske miljødeklarationer'!K28,0)</f>
        <v>45.227610621079073</v>
      </c>
      <c r="L26" s="55">
        <f>IF(ISNUMBER('Historiske miljødeklarationer'!J28),'Historiske miljødeklarationer'!J28,0)</f>
        <v>40.399437810060292</v>
      </c>
      <c r="M26" s="55">
        <f>IF(ISNUMBER('Historiske miljødeklarationer'!I28),'Historiske miljødeklarationer'!I28,0)</f>
        <v>42.47269168306341</v>
      </c>
      <c r="N26" s="55">
        <f>IF(ISNUMBER('Historiske miljødeklarationer'!H28),'Historiske miljødeklarationer'!H28,0)</f>
        <v>44.353510617877312</v>
      </c>
      <c r="O26" s="55">
        <f>IF(ISNUMBER('Historiske miljødeklarationer'!G28),'Historiske miljødeklarationer'!G28,0)</f>
        <v>41.004481993367868</v>
      </c>
      <c r="P26" s="55">
        <v>39.414989174395359</v>
      </c>
    </row>
    <row r="27" spans="2:19">
      <c r="B27" s="2" t="s">
        <v>24</v>
      </c>
      <c r="C27" s="55">
        <f>IF(ISNUMBER('Historiske miljødeklarationer'!T29),'Historiske miljødeklarationer'!T29,0)</f>
        <v>4.8863262730105799</v>
      </c>
      <c r="D27" s="55">
        <f>IF(ISNUMBER('Historiske miljødeklarationer'!S29),'Historiske miljødeklarationer'!S29,0)</f>
        <v>0.33722623716335437</v>
      </c>
      <c r="E27" s="55">
        <f>IF(ISNUMBER('Historiske miljødeklarationer'!R29),'Historiske miljødeklarationer'!R29,0)</f>
        <v>0</v>
      </c>
      <c r="F27" s="55">
        <f>IF(ISNUMBER('Historiske miljødeklarationer'!Q29),'Historiske miljødeklarationer'!Q29,0)</f>
        <v>7.919773453603568E-2</v>
      </c>
      <c r="G27" s="55">
        <f>IF(ISNUMBER('Historiske miljødeklarationer'!P29),'Historiske miljødeklarationer'!P29,0)</f>
        <v>0.21286569207194533</v>
      </c>
      <c r="H27" s="55">
        <f>IF(ISNUMBER('Historiske miljødeklarationer'!O29),'Historiske miljødeklarationer'!O29,0)</f>
        <v>0.19346010172006831</v>
      </c>
      <c r="I27" s="55">
        <f>IF(ISNUMBER('Historiske miljødeklarationer'!M29),'Historiske miljødeklarationer'!M29,0)</f>
        <v>8.5124971240742198E-2</v>
      </c>
      <c r="J27" s="55">
        <f>IF(ISNUMBER('Historiske miljødeklarationer'!L29),'Historiske miljødeklarationer'!L29,0)</f>
        <v>8.4658995706727372E-2</v>
      </c>
      <c r="K27" s="55">
        <f>IF(ISNUMBER('Historiske miljødeklarationer'!K29),'Historiske miljødeklarationer'!K29,0)</f>
        <v>0.13827384411526114</v>
      </c>
      <c r="L27" s="55">
        <f>IF(ISNUMBER('Historiske miljødeklarationer'!J29),'Historiske miljødeklarationer'!J29,0)</f>
        <v>6.4102515958525438E-2</v>
      </c>
      <c r="M27" s="55">
        <f>IF(ISNUMBER('Historiske miljødeklarationer'!I29),'Historiske miljødeklarationer'!I29,0)</f>
        <v>8.7689654529821859E-2</v>
      </c>
      <c r="N27" s="55">
        <f>IF(ISNUMBER('Historiske miljødeklarationer'!H29),'Historiske miljødeklarationer'!H29,0)</f>
        <v>0.12007314413149005</v>
      </c>
      <c r="O27" s="55">
        <f>IF(ISNUMBER('Historiske miljødeklarationer'!G29),'Historiske miljødeklarationer'!G29,0)</f>
        <v>6.1596513152187976E-2</v>
      </c>
      <c r="P27" s="55">
        <v>0.10776296599189611</v>
      </c>
    </row>
    <row r="28" spans="2:19">
      <c r="B28" s="2" t="s">
        <v>25</v>
      </c>
      <c r="C28" s="55">
        <f>IF(ISNUMBER('Historiske miljødeklarationer'!T30),'Historiske miljødeklarationer'!T30,0)</f>
        <v>0</v>
      </c>
      <c r="D28" s="55">
        <f>IF(ISNUMBER('Historiske miljødeklarationer'!S30),'Historiske miljødeklarationer'!S30,0)</f>
        <v>0</v>
      </c>
      <c r="E28" s="55">
        <f>IF(ISNUMBER('Historiske miljødeklarationer'!R30),'Historiske miljødeklarationer'!R30,0)</f>
        <v>0</v>
      </c>
      <c r="F28" s="55">
        <f>IF(ISNUMBER('Historiske miljødeklarationer'!Q30),'Historiske miljødeklarationer'!Q30,0)</f>
        <v>0</v>
      </c>
      <c r="G28" s="55">
        <f>IF(ISNUMBER('Historiske miljødeklarationer'!P30),'Historiske miljødeklarationer'!P30,0)</f>
        <v>0</v>
      </c>
      <c r="H28" s="55">
        <f>IF(ISNUMBER('Historiske miljødeklarationer'!O30),'Historiske miljødeklarationer'!O30,0)</f>
        <v>9.0746938118177116</v>
      </c>
      <c r="I28" s="55">
        <f>IF(ISNUMBER('Historiske miljødeklarationer'!M30),'Historiske miljødeklarationer'!M30,0)</f>
        <v>9.2711853947365253</v>
      </c>
      <c r="J28" s="55">
        <f>IF(ISNUMBER('Historiske miljødeklarationer'!L30),'Historiske miljødeklarationer'!L30,0)</f>
        <v>2.9264290012560181</v>
      </c>
      <c r="K28" s="55">
        <f>IF(ISNUMBER('Historiske miljødeklarationer'!K30),'Historiske miljødeklarationer'!K30,0)</f>
        <v>2.3206489187218846</v>
      </c>
      <c r="L28" s="55">
        <f>IF(ISNUMBER('Historiske miljødeklarationer'!J30),'Historiske miljødeklarationer'!J30,0)</f>
        <v>12.842103113426642</v>
      </c>
      <c r="M28" s="55">
        <f>IF(ISNUMBER('Historiske miljødeklarationer'!I30),'Historiske miljødeklarationer'!I30,0)</f>
        <v>10.43584571762783</v>
      </c>
      <c r="N28" s="55">
        <f>IF(ISNUMBER('Historiske miljødeklarationer'!H30),'Historiske miljødeklarationer'!H30,0)</f>
        <v>1.2624239408333207</v>
      </c>
      <c r="O28" s="55">
        <f>IF(ISNUMBER('Historiske miljødeklarationer'!G30),'Historiske miljødeklarationer'!G30,0)</f>
        <v>4.3710885226232739</v>
      </c>
      <c r="P28" s="55">
        <v>2.7946891642245428</v>
      </c>
    </row>
    <row r="29" spans="2:19">
      <c r="B29" s="2" t="s">
        <v>26</v>
      </c>
      <c r="C29" s="55">
        <f>IF(ISNUMBER('Historiske miljødeklarationer'!T31),'Historiske miljødeklarationer'!T31,0)</f>
        <v>0.14461891570580976</v>
      </c>
      <c r="D29" s="55">
        <f>IF(ISNUMBER('Historiske miljødeklarationer'!S31),'Historiske miljødeklarationer'!S31,0)</f>
        <v>0.52779660002802609</v>
      </c>
      <c r="E29" s="55">
        <f>IF(ISNUMBER('Historiske miljødeklarationer'!R31),'Historiske miljødeklarationer'!R31,0)</f>
        <v>0</v>
      </c>
      <c r="F29" s="55">
        <f>IF(ISNUMBER('Historiske miljødeklarationer'!Q31),'Historiske miljødeklarationer'!Q31,0)</f>
        <v>0.27489483226610151</v>
      </c>
      <c r="G29" s="55">
        <f>IF(ISNUMBER('Historiske miljødeklarationer'!P31),'Historiske miljødeklarationer'!P31,0)</f>
        <v>0.79232287757798836</v>
      </c>
      <c r="H29" s="55">
        <f>IF(ISNUMBER('Historiske miljødeklarationer'!O31),'Historiske miljødeklarationer'!O31,0)</f>
        <v>1.2261689861519032</v>
      </c>
      <c r="I29" s="55">
        <f>IF(ISNUMBER('Historiske miljødeklarationer'!M31),'Historiske miljødeklarationer'!M31,0)</f>
        <v>0.34596277511772444</v>
      </c>
      <c r="J29" s="55">
        <f>IF(ISNUMBER('Historiske miljødeklarationer'!L31),'Historiske miljødeklarationer'!L31,0)</f>
        <v>0.45558890647118611</v>
      </c>
      <c r="K29" s="55">
        <f>IF(ISNUMBER('Historiske miljødeklarationer'!K31),'Historiske miljødeklarationer'!K31,0)</f>
        <v>0.81586825137192576</v>
      </c>
      <c r="L29" s="55">
        <f>IF(ISNUMBER('Historiske miljødeklarationer'!J31),'Historiske miljødeklarationer'!J31,0)</f>
        <v>0.33831694305203258</v>
      </c>
      <c r="M29" s="55">
        <f>IF(ISNUMBER('Historiske miljødeklarationer'!I31),'Historiske miljødeklarationer'!I31,0)</f>
        <v>0.42624902455113772</v>
      </c>
      <c r="N29" s="55">
        <f>IF(ISNUMBER('Historiske miljødeklarationer'!H31),'Historiske miljødeklarationer'!H31,0)</f>
        <v>0</v>
      </c>
      <c r="O29" s="55">
        <f>IF(ISNUMBER('Historiske miljødeklarationer'!G31),'Historiske miljødeklarationer'!G31,0)</f>
        <v>0</v>
      </c>
      <c r="P29" s="55">
        <v>3.0000000000000001E-5</v>
      </c>
    </row>
    <row r="31" spans="2:19">
      <c r="B31" s="2" t="s">
        <v>58</v>
      </c>
      <c r="C31" s="54">
        <v>2004</v>
      </c>
      <c r="D31" s="54">
        <v>2005</v>
      </c>
      <c r="E31" s="54">
        <v>2006</v>
      </c>
      <c r="F31" s="54">
        <v>2007</v>
      </c>
      <c r="G31" s="54">
        <v>2008</v>
      </c>
      <c r="H31" s="54">
        <v>2009</v>
      </c>
      <c r="I31" s="54">
        <v>2010</v>
      </c>
      <c r="J31" s="54">
        <v>2011</v>
      </c>
      <c r="K31" s="54">
        <v>2012</v>
      </c>
      <c r="L31" s="54">
        <v>2013</v>
      </c>
      <c r="M31" s="54">
        <v>2014</v>
      </c>
      <c r="N31" s="54">
        <v>2015</v>
      </c>
      <c r="O31" s="54">
        <v>2016</v>
      </c>
      <c r="P31" s="54">
        <v>2017</v>
      </c>
      <c r="Q31" s="54">
        <v>2018</v>
      </c>
      <c r="R31" s="54">
        <v>2019</v>
      </c>
      <c r="S31" s="54">
        <v>2020</v>
      </c>
    </row>
    <row r="32" spans="2:19" ht="15.75">
      <c r="B32" s="2" t="s">
        <v>1</v>
      </c>
      <c r="C32" s="55">
        <f>IF(ISNUMBER('Historiske miljødeklarationer'!AA6),'Historiske miljødeklarationer'!AA6,0)</f>
        <v>413.84395452758207</v>
      </c>
      <c r="D32" s="55">
        <f>IF(ISNUMBER('Historiske miljødeklarationer'!Z6),'Historiske miljødeklarationer'!Z6,0)</f>
        <v>420.99837092840687</v>
      </c>
      <c r="E32" s="55">
        <f>IF(ISNUMBER('Historiske miljødeklarationer'!Y6),'Historiske miljødeklarationer'!Y6,0)</f>
        <v>459.42739880992411</v>
      </c>
      <c r="F32" s="55">
        <f>IF(ISNUMBER('Historiske miljødeklarationer'!X6),'Historiske miljødeklarationer'!X6,0)</f>
        <v>444.65940072191989</v>
      </c>
      <c r="G32" s="55">
        <f>IF(ISNUMBER('Historiske miljødeklarationer'!W6),'Historiske miljødeklarationer'!W6,0)</f>
        <v>449.25537834382158</v>
      </c>
      <c r="H32" s="55">
        <f>IF(ISNUMBER('Historiske miljødeklarationer'!V6),'Historiske miljødeklarationer'!V6,0)</f>
        <v>437.79064686661428</v>
      </c>
      <c r="I32" s="55">
        <f>IF(ISNUMBER('Historiske miljødeklarationer'!M6),'Historiske miljødeklarationer'!M6,0)</f>
        <v>426.07604021158505</v>
      </c>
      <c r="J32" s="55">
        <f>IF(ISNUMBER('Historiske miljødeklarationer'!L6),'Historiske miljødeklarationer'!L6,0)</f>
        <v>359.16270634908085</v>
      </c>
      <c r="K32" s="55">
        <f>IF(ISNUMBER('Historiske miljødeklarationer'!K6),'Historiske miljødeklarationer'!K6,0)</f>
        <v>287.55978998505896</v>
      </c>
      <c r="L32" s="55">
        <f>IF(ISNUMBER('Historiske miljødeklarationer'!J6),'Historiske miljødeklarationer'!J6,0)</f>
        <v>357.91978573412615</v>
      </c>
      <c r="M32" s="55">
        <f>IF(ISNUMBER('Historiske miljødeklarationer'!I6),'Historiske miljødeklarationer'!I6,0)</f>
        <v>288.49301899570628</v>
      </c>
      <c r="N32" s="55">
        <f>IF(ISNUMBER('Historiske miljødeklarationer'!H6),'Historiske miljødeklarationer'!H6,0)</f>
        <v>191.81658189859067</v>
      </c>
      <c r="O32" s="55">
        <f>IF(ISNUMBER('Historiske miljødeklarationer'!G6),'Historiske miljødeklarationer'!G6,0)</f>
        <v>243.33905612921612</v>
      </c>
      <c r="P32" s="55">
        <v>180.71140992200949</v>
      </c>
      <c r="Q32">
        <v>198.59839601493215</v>
      </c>
      <c r="R32" s="46">
        <v>145.46686020700187</v>
      </c>
    </row>
    <row r="33" spans="2:18" ht="15.75">
      <c r="B33" s="2" t="s">
        <v>2</v>
      </c>
      <c r="C33" s="55">
        <f>IF(ISNUMBER('Historiske miljødeklarationer'!AA7),'Historiske miljødeklarationer'!AA7,0)</f>
        <v>0.43211928166030861</v>
      </c>
      <c r="D33" s="55">
        <f>IF(ISNUMBER('Historiske miljødeklarationer'!Z7),'Historiske miljødeklarationer'!Z7,0)</f>
        <v>0.38592733016007552</v>
      </c>
      <c r="E33" s="55">
        <f>IF(ISNUMBER('Historiske miljødeklarationer'!Y7),'Historiske miljødeklarationer'!Y7,0)</f>
        <v>0.33864259520747036</v>
      </c>
      <c r="F33" s="55">
        <f>IF(ISNUMBER('Historiske miljødeklarationer'!X7),'Historiske miljødeklarationer'!X7,0)</f>
        <v>0.24226962132445465</v>
      </c>
      <c r="G33" s="55">
        <f>IF(ISNUMBER('Historiske miljødeklarationer'!W7),'Historiske miljødeklarationer'!W7,0)</f>
        <v>0.25140397580846285</v>
      </c>
      <c r="H33" s="55">
        <f>IF(ISNUMBER('Historiske miljødeklarationer'!V7),'Historiske miljødeklarationer'!V7,0)</f>
        <v>0.24609063109964527</v>
      </c>
      <c r="I33" s="55">
        <f>IF(ISNUMBER('Historiske miljødeklarationer'!M7),'Historiske miljødeklarationer'!M7,0)</f>
        <v>0.2073142913607898</v>
      </c>
      <c r="J33" s="55">
        <f>IF(ISNUMBER('Historiske miljødeklarationer'!L7),'Historiske miljødeklarationer'!L7,0)</f>
        <v>0.17635810307608901</v>
      </c>
      <c r="K33" s="55">
        <f>IF(ISNUMBER('Historiske miljødeklarationer'!K7),'Historiske miljødeklarationer'!K7,0)</f>
        <v>0.13468872930937295</v>
      </c>
      <c r="L33" s="55">
        <f>IF(ISNUMBER('Historiske miljødeklarationer'!J7),'Historiske miljødeklarationer'!J7,0)</f>
        <v>0.11849668588016163</v>
      </c>
      <c r="M33" s="55">
        <f>IF(ISNUMBER('Historiske miljødeklarationer'!I7),'Historiske miljødeklarationer'!I7,0)</f>
        <v>9.371667437473423E-2</v>
      </c>
      <c r="N33" s="55">
        <f>IF(ISNUMBER('Historiske miljødeklarationer'!H7),'Historiske miljødeklarationer'!H7,0)</f>
        <v>8.0089287409006296E-2</v>
      </c>
      <c r="O33" s="55">
        <f>IF(ISNUMBER('Historiske miljødeklarationer'!G7),'Historiske miljødeklarationer'!G7,0)</f>
        <v>9.5222685670163371E-2</v>
      </c>
      <c r="P33" s="55">
        <v>9.4344438196191302E-2</v>
      </c>
      <c r="Q33">
        <v>8.9635825963162552E-2</v>
      </c>
      <c r="R33" s="44">
        <v>0.11523224951483554</v>
      </c>
    </row>
    <row r="34" spans="2:18" ht="15.75">
      <c r="B34" s="2" t="s">
        <v>3</v>
      </c>
      <c r="C34" s="55">
        <f>IF(ISNUMBER('Historiske miljødeklarationer'!AA8),'Historiske miljødeklarationer'!AA8,0)</f>
        <v>6.4486186359557184E-3</v>
      </c>
      <c r="D34" s="55">
        <f>IF(ISNUMBER('Historiske miljødeklarationer'!Z8),'Historiske miljødeklarationer'!Z8,0)</f>
        <v>6.0338654552444734E-3</v>
      </c>
      <c r="E34" s="55">
        <f>IF(ISNUMBER('Historiske miljødeklarationer'!Y8),'Historiske miljødeklarationer'!Y8,0)</f>
        <v>6.4049993870344268E-3</v>
      </c>
      <c r="F34" s="55">
        <f>IF(ISNUMBER('Historiske miljødeklarationer'!X8),'Historiske miljødeklarationer'!X8,0)</f>
        <v>6.3575980092294739E-3</v>
      </c>
      <c r="G34" s="55">
        <f>IF(ISNUMBER('Historiske miljødeklarationer'!W8),'Historiske miljødeklarationer'!W8,0)</f>
        <v>6.2034408523974011E-3</v>
      </c>
      <c r="H34" s="55">
        <f>IF(ISNUMBER('Historiske miljødeklarationer'!V8),'Historiske miljødeklarationer'!V8,0)</f>
        <v>5.3218789649425256E-3</v>
      </c>
      <c r="I34" s="55">
        <f>IF(ISNUMBER('Historiske miljødeklarationer'!M8),'Historiske miljødeklarationer'!M8,0)</f>
        <v>5.7149793300397232E-3</v>
      </c>
      <c r="J34" s="55">
        <f>IF(ISNUMBER('Historiske miljødeklarationer'!L8),'Historiske miljødeklarationer'!L8,0)</f>
        <v>4.940579046814296E-3</v>
      </c>
      <c r="K34" s="55">
        <f>IF(ISNUMBER('Historiske miljødeklarationer'!K8),'Historiske miljødeklarationer'!K8,0)</f>
        <v>4.9301360479597385E-3</v>
      </c>
      <c r="L34" s="55">
        <f>IF(ISNUMBER('Historiske miljødeklarationer'!J8),'Historiske miljødeklarationer'!J8,0)</f>
        <v>4.9969732317282252E-3</v>
      </c>
      <c r="M34" s="55">
        <f>IF(ISNUMBER('Historiske miljødeklarationer'!I8),'Historiske miljødeklarationer'!I8,0)</f>
        <v>4.5451307856771983E-3</v>
      </c>
      <c r="N34" s="55">
        <f>IF(ISNUMBER('Historiske miljødeklarationer'!H8),'Historiske miljødeklarationer'!H8,0)</f>
        <v>3.0386209284049477E-3</v>
      </c>
      <c r="O34" s="55">
        <f>IF(ISNUMBER('Historiske miljødeklarationer'!G8),'Historiske miljødeklarationer'!G8,0)</f>
        <v>3.5253836230619735E-3</v>
      </c>
      <c r="P34" s="55">
        <v>3.1732966693895975E-3</v>
      </c>
      <c r="Q34">
        <v>3.1754053130317954E-3</v>
      </c>
      <c r="R34" s="45">
        <v>2.6780533535599735E-3</v>
      </c>
    </row>
    <row r="35" spans="2:18" ht="15.75">
      <c r="B35" s="2" t="s">
        <v>4</v>
      </c>
      <c r="C35" s="55">
        <f>IF(ISNUMBER('Historiske miljødeklarationer'!AA9),'Historiske miljødeklarationer'!AA9,0)</f>
        <v>424.91753121959488</v>
      </c>
      <c r="D35" s="55">
        <f>IF(ISNUMBER('Historiske miljødeklarationer'!Z9),'Historiske miljødeklarationer'!Z9,0)</f>
        <v>431.07814832398907</v>
      </c>
      <c r="E35" s="55">
        <f>IF(ISNUMBER('Historiske miljødeklarationer'!Y9),'Historiske miljødeklarationer'!Y9,0)</f>
        <v>468.60290261568241</v>
      </c>
      <c r="F35" s="55">
        <f>IF(ISNUMBER('Historiske miljødeklarationer'!X9),'Historiske miljødeklarationer'!X9,0)</f>
        <v>451.82446079638902</v>
      </c>
      <c r="G35" s="55">
        <f>IF(ISNUMBER('Historiske miljødeklarationer'!W9),'Historiske miljødeklarationer'!W9,0)</f>
        <v>456.56321897871157</v>
      </c>
      <c r="H35" s="55">
        <f>IF(ISNUMBER('Historiske miljødeklarationer'!V9),'Historiske miljødeklarationer'!V9,0)</f>
        <v>444.79487517639586</v>
      </c>
      <c r="I35" s="55">
        <f>IF(ISNUMBER('Historiske miljødeklarationer'!M9),'Historiske miljødeklarationer'!M9,0)</f>
        <v>432.48637637308781</v>
      </c>
      <c r="J35" s="55">
        <f>IF(ISNUMBER('Historiske miljødeklarationer'!L9),'Historiske miljødeklarationer'!L9,0)</f>
        <v>364.72613613142579</v>
      </c>
      <c r="K35" s="55">
        <f>IF(ISNUMBER('Historiske miljødeklarationer'!K9),'Historiske miljødeklarationer'!K9,0)</f>
        <v>292.24934115792428</v>
      </c>
      <c r="L35" s="55">
        <f>IF(ISNUMBER('Historiske miljødeklarationer'!J9),'Historiske miljødeklarationer'!J9,0)</f>
        <v>362.50074084094052</v>
      </c>
      <c r="M35" s="55">
        <f>IF(ISNUMBER('Historiske miljødeklarationer'!I9),'Historiske miljødeklarationer'!I9,0)</f>
        <v>292.38226088044962</v>
      </c>
      <c r="N35" s="55">
        <f>IF(ISNUMBER('Historiske miljødeklarationer'!H9),'Historiske miljødeklarationer'!H9,0)</f>
        <v>194.87518014369053</v>
      </c>
      <c r="O35" s="55">
        <f>IF(ISNUMBER('Historiske miljødeklarationer'!G9),'Historiske miljødeklarationer'!G9,0)</f>
        <v>247.13675834987131</v>
      </c>
      <c r="P35" s="55">
        <v>184.10578171689468</v>
      </c>
      <c r="Q35">
        <v>201.78556244729467</v>
      </c>
      <c r="R35" s="46">
        <v>149.14572634423365</v>
      </c>
    </row>
    <row r="36" spans="2:18" ht="15.75">
      <c r="B36" s="2" t="s">
        <v>5</v>
      </c>
      <c r="C36" s="55">
        <f>IF(ISNUMBER('Historiske miljødeklarationer'!AA10),'Historiske miljødeklarationer'!AA10,0)</f>
        <v>9.553681357753481E-2</v>
      </c>
      <c r="D36" s="55">
        <f>IF(ISNUMBER('Historiske miljødeklarationer'!Z10),'Historiske miljødeklarationer'!Z10,0)</f>
        <v>6.9725071932259075E-2</v>
      </c>
      <c r="E36" s="55">
        <f>IF(ISNUMBER('Historiske miljødeklarationer'!Y10),'Historiske miljødeklarationer'!Y10,0)</f>
        <v>9.008373823933076E-2</v>
      </c>
      <c r="F36" s="55">
        <f>IF(ISNUMBER('Historiske miljødeklarationer'!X10),'Historiske miljødeklarationer'!X10,0)</f>
        <v>0.1325117259445501</v>
      </c>
      <c r="G36" s="55">
        <f>IF(ISNUMBER('Historiske miljødeklarationer'!W10),'Historiske miljødeklarationer'!W10,0)</f>
        <v>8.9085402325790666E-2</v>
      </c>
      <c r="H36" s="55">
        <f>IF(ISNUMBER('Historiske miljødeklarationer'!V10),'Historiske miljødeklarationer'!V10,0)</f>
        <v>5.3338522551882234E-2</v>
      </c>
      <c r="I36" s="55">
        <f>IF(ISNUMBER('Historiske miljødeklarationer'!M10),'Historiske miljødeklarationer'!M10,0)</f>
        <v>7.3001479907580311E-2</v>
      </c>
      <c r="J36" s="55">
        <f>IF(ISNUMBER('Historiske miljødeklarationer'!L10),'Historiske miljødeklarationer'!L10,0)</f>
        <v>5.6237431706425783E-2</v>
      </c>
      <c r="K36" s="55">
        <f>IF(ISNUMBER('Historiske miljødeklarationer'!K10),'Historiske miljødeklarationer'!K10,0)</f>
        <v>5.4168667388983932E-2</v>
      </c>
      <c r="L36" s="55">
        <f>IF(ISNUMBER('Historiske miljødeklarationer'!J10),'Historiske miljødeklarationer'!J10,0)</f>
        <v>6.2935861373303287E-2</v>
      </c>
      <c r="M36" s="55">
        <f>IF(ISNUMBER('Historiske miljødeklarationer'!I10),'Historiske miljødeklarationer'!I10,0)</f>
        <v>4.6868684960492984E-2</v>
      </c>
      <c r="N36" s="55">
        <f>IF(ISNUMBER('Historiske miljødeklarationer'!H10),'Historiske miljødeklarationer'!H10,0)</f>
        <v>3.9616127516899691E-2</v>
      </c>
      <c r="O36" s="55">
        <f>IF(ISNUMBER('Historiske miljødeklarationer'!G10),'Historiske miljødeklarationer'!G10,0)</f>
        <v>4.0306562984170062E-2</v>
      </c>
      <c r="P36" s="55">
        <v>3.4445141833088819E-2</v>
      </c>
      <c r="Q36">
        <v>3.9201027462787301E-2</v>
      </c>
      <c r="R36" s="44">
        <v>3.0802860899676623E-2</v>
      </c>
    </row>
    <row r="37" spans="2:18" ht="15.75">
      <c r="B37" s="2" t="s">
        <v>6</v>
      </c>
      <c r="C37" s="55">
        <f>IF(ISNUMBER('Historiske miljødeklarationer'!AA11),'Historiske miljødeklarationer'!AA11,0)</f>
        <v>0.8172756639159483</v>
      </c>
      <c r="D37" s="55">
        <f>IF(ISNUMBER('Historiske miljødeklarationer'!Z11),'Historiske miljødeklarationer'!Z11,0)</f>
        <v>0.81702023869388907</v>
      </c>
      <c r="E37" s="55">
        <f>IF(ISNUMBER('Historiske miljødeklarationer'!Y11),'Historiske miljødeklarationer'!Y11,0)</f>
        <v>0.78536309929526427</v>
      </c>
      <c r="F37" s="55">
        <f>IF(ISNUMBER('Historiske miljødeklarationer'!X11),'Historiske miljødeklarationer'!X11,0)</f>
        <v>0.70758756245769938</v>
      </c>
      <c r="G37" s="55">
        <f>IF(ISNUMBER('Historiske miljødeklarationer'!W11),'Historiske miljødeklarationer'!W11,0)</f>
        <v>0.47144918648028045</v>
      </c>
      <c r="H37" s="55">
        <f>IF(ISNUMBER('Historiske miljødeklarationer'!V11),'Historiske miljødeklarationer'!V11,0)</f>
        <v>0.33382897055631983</v>
      </c>
      <c r="I37" s="55">
        <f>IF(ISNUMBER('Historiske miljødeklarationer'!M11),'Historiske miljødeklarationer'!M11,0)</f>
        <v>0.31551416483651767</v>
      </c>
      <c r="J37" s="55">
        <f>IF(ISNUMBER('Historiske miljødeklarationer'!L11),'Historiske miljødeklarationer'!L11,0)</f>
        <v>0.27052936271477906</v>
      </c>
      <c r="K37" s="55">
        <f>IF(ISNUMBER('Historiske miljødeklarationer'!K11),'Historiske miljødeklarationer'!K11,0)</f>
        <v>0.23565674298864775</v>
      </c>
      <c r="L37" s="55">
        <f>IF(ISNUMBER('Historiske miljødeklarationer'!J11),'Historiske miljødeklarationer'!J11,0)</f>
        <v>0.23981739501710622</v>
      </c>
      <c r="M37" s="55">
        <f>IF(ISNUMBER('Historiske miljødeklarationer'!I11),'Historiske miljødeklarationer'!I11,0)</f>
        <v>0.18716692215676498</v>
      </c>
      <c r="N37" s="55">
        <f>IF(ISNUMBER('Historiske miljødeklarationer'!H11),'Historiske miljødeklarationer'!H11,0)</f>
        <v>0.15197120088316893</v>
      </c>
      <c r="O37" s="55">
        <f>IF(ISNUMBER('Historiske miljødeklarationer'!G11),'Historiske miljødeklarationer'!G11,0)</f>
        <v>0.16953631718395931</v>
      </c>
      <c r="P37" s="55">
        <v>0.16545021713955571</v>
      </c>
      <c r="Q37">
        <v>0.21238228838107381</v>
      </c>
      <c r="R37" s="44">
        <v>0.20984261270863283</v>
      </c>
    </row>
    <row r="38" spans="2:18">
      <c r="B38" s="2" t="s">
        <v>7</v>
      </c>
      <c r="C38" s="55">
        <f>IF(ISNUMBER('Historiske miljødeklarationer'!AA12),'Historiske miljødeklarationer'!AA12,0)</f>
        <v>0.22309301161372452</v>
      </c>
      <c r="D38" s="55">
        <f>IF(ISNUMBER('Historiske miljødeklarationer'!Z12),'Historiske miljødeklarationer'!Z12,0)</f>
        <v>0.20642386871810817</v>
      </c>
      <c r="E38" s="55">
        <f>IF(ISNUMBER('Historiske miljødeklarationer'!Y12),'Historiske miljødeklarationer'!Y12,0)</f>
        <v>0.18379739160282138</v>
      </c>
      <c r="F38" s="55">
        <f>IF(ISNUMBER('Historiske miljødeklarationer'!X12),'Historiske miljødeklarationer'!X12,0)</f>
        <v>0.14416568719731368</v>
      </c>
      <c r="G38" s="55">
        <f>IF(ISNUMBER('Historiske miljødeklarationer'!W12),'Historiske miljødeklarationer'!W12,0)</f>
        <v>0.13877283209784724</v>
      </c>
      <c r="H38" s="55">
        <f>IF(ISNUMBER('Historiske miljødeklarationer'!V12),'Historiske miljødeklarationer'!V12,0)</f>
        <v>0.11595441878937837</v>
      </c>
      <c r="I38" s="55">
        <f>IF(ISNUMBER('Historiske miljødeklarationer'!M12),'Historiske miljødeklarationer'!M12,0)</f>
        <v>0.14909039096058108</v>
      </c>
      <c r="J38" s="55">
        <f>IF(ISNUMBER('Historiske miljødeklarationer'!L12),'Historiske miljødeklarationer'!L12,0)</f>
        <v>0.14595350117074732</v>
      </c>
      <c r="K38" s="55">
        <f>IF(ISNUMBER('Historiske miljødeklarationer'!K12),'Historiske miljødeklarationer'!K12,0)</f>
        <v>0.15514779169929449</v>
      </c>
      <c r="L38" s="55">
        <f>IF(ISNUMBER('Historiske miljødeklarationer'!J12),'Historiske miljødeklarationer'!J12,0)</f>
        <v>0.14175138296962117</v>
      </c>
      <c r="M38" s="55">
        <f>IF(ISNUMBER('Historiske miljødeklarationer'!I12),'Historiske miljødeklarationer'!I12,0)</f>
        <v>0.13261383358437029</v>
      </c>
      <c r="N38" s="55">
        <f>IF(ISNUMBER('Historiske miljødeklarationer'!H12),'Historiske miljødeklarationer'!H12,0)</f>
        <v>0.105010129319383</v>
      </c>
      <c r="O38" s="55">
        <f>IF(ISNUMBER('Historiske miljødeklarationer'!G12),'Historiske miljødeklarationer'!G12,0)</f>
        <v>0.12310419770696325</v>
      </c>
      <c r="P38" s="55">
        <v>0.14211934348703373</v>
      </c>
      <c r="Q38">
        <v>0.13623773902854422</v>
      </c>
      <c r="R38" s="44">
        <v>0.14030103422248491</v>
      </c>
    </row>
    <row r="39" spans="2:18">
      <c r="B39" s="2" t="s">
        <v>8</v>
      </c>
      <c r="C39" s="55">
        <f>IF(ISNUMBER('Historiske miljødeklarationer'!AA13),'Historiske miljødeklarationer'!AA13,0)</f>
        <v>9.9517268766908362E-2</v>
      </c>
      <c r="D39" s="55">
        <f>IF(ISNUMBER('Historiske miljødeklarationer'!Z13),'Historiske miljødeklarationer'!Z13,0)</f>
        <v>8.5299443378730522E-2</v>
      </c>
      <c r="E39" s="55">
        <f>IF(ISNUMBER('Historiske miljødeklarationer'!Y13),'Historiske miljødeklarationer'!Y13,0)</f>
        <v>7.4940533296112471E-2</v>
      </c>
      <c r="F39" s="55">
        <f>IF(ISNUMBER('Historiske miljødeklarationer'!X13),'Historiske miljødeklarationer'!X13,0)</f>
        <v>5.5524859868434424E-2</v>
      </c>
      <c r="G39" s="55">
        <f>IF(ISNUMBER('Historiske miljødeklarationer'!W13),'Historiske miljødeklarationer'!W13,0)</f>
        <v>5.9600062710744556E-2</v>
      </c>
      <c r="H39" s="55">
        <f>IF(ISNUMBER('Historiske miljødeklarationer'!V13),'Historiske miljødeklarationer'!V13,0)</f>
        <v>4.6063345066962191E-2</v>
      </c>
      <c r="I39" s="55">
        <f>IF(ISNUMBER('Historiske miljødeklarationer'!M13),'Historiske miljødeklarationer'!M13,0)</f>
        <v>4.3203934594493669E-2</v>
      </c>
      <c r="J39" s="55">
        <f>IF(ISNUMBER('Historiske miljødeklarationer'!L13),'Historiske miljødeklarationer'!L13,0)</f>
        <v>3.6990592067782505E-2</v>
      </c>
      <c r="K39" s="55">
        <f>IF(ISNUMBER('Historiske miljødeklarationer'!K13),'Historiske miljødeklarationer'!K13,0)</f>
        <v>2.895928682592246E-2</v>
      </c>
      <c r="L39" s="55">
        <f>IF(ISNUMBER('Historiske miljødeklarationer'!J13),'Historiske miljødeklarationer'!J13,0)</f>
        <v>2.4544810196891378E-2</v>
      </c>
      <c r="M39" s="55">
        <f>IF(ISNUMBER('Historiske miljødeklarationer'!I13),'Historiske miljødeklarationer'!I13,0)</f>
        <v>1.8337827908248148E-2</v>
      </c>
      <c r="N39" s="55">
        <f>IF(ISNUMBER('Historiske miljødeklarationer'!H13),'Historiske miljødeklarationer'!H13,0)</f>
        <v>1.373378164068333E-2</v>
      </c>
      <c r="O39" s="55">
        <f>IF(ISNUMBER('Historiske miljødeklarationer'!G13),'Historiske miljødeklarationer'!G13,0)</f>
        <v>1.7429491750789748E-2</v>
      </c>
      <c r="P39" s="55">
        <v>1.7515722485262768E-2</v>
      </c>
      <c r="Q39">
        <v>1.6164099285538462E-2</v>
      </c>
      <c r="R39" s="44">
        <v>2.0316684715852122E-2</v>
      </c>
    </row>
    <row r="40" spans="2:18" ht="13.5" thickBot="1">
      <c r="B40" s="2" t="s">
        <v>9</v>
      </c>
      <c r="C40" s="55">
        <f>IF(ISNUMBER('Historiske miljødeklarationer'!AA14),'Historiske miljødeklarationer'!AA14,0)</f>
        <v>1.879142207824271E-2</v>
      </c>
      <c r="D40" s="55">
        <f>IF(ISNUMBER('Historiske miljødeklarationer'!Z14),'Historiske miljødeklarationer'!Z14,0)</f>
        <v>1.9107461683008774E-2</v>
      </c>
      <c r="E40" s="55">
        <f>IF(ISNUMBER('Historiske miljødeklarationer'!Y14),'Historiske miljødeklarationer'!Y14,0)</f>
        <v>1.5563888672071114E-2</v>
      </c>
      <c r="F40" s="55">
        <f>IF(ISNUMBER('Historiske miljødeklarationer'!X14),'Historiske miljødeklarationer'!X14,0)</f>
        <v>1.7280591690790065E-2</v>
      </c>
      <c r="G40" s="55">
        <f>IF(ISNUMBER('Historiske miljødeklarationer'!W14),'Historiske miljødeklarationer'!W14,0)</f>
        <v>1.9701606855827523E-2</v>
      </c>
      <c r="H40" s="55">
        <f>IF(ISNUMBER('Historiske miljødeklarationer'!V14),'Historiske miljødeklarationer'!V14,0)</f>
        <v>1.7723764585671081E-2</v>
      </c>
      <c r="I40" s="55">
        <f>IF(ISNUMBER('Historiske miljødeklarationer'!M14),'Historiske miljødeklarationer'!M14,0)</f>
        <v>9.8451305155819024E-3</v>
      </c>
      <c r="J40" s="55">
        <f>IF(ISNUMBER('Historiske miljødeklarationer'!L14),'Historiske miljødeklarationer'!L14,0)</f>
        <v>9.5769687775639177E-3</v>
      </c>
      <c r="K40" s="55">
        <f>IF(ISNUMBER('Historiske miljødeklarationer'!K14),'Historiske miljødeklarationer'!K14,0)</f>
        <v>8.5471342945638157E-3</v>
      </c>
      <c r="L40" s="55">
        <f>IF(ISNUMBER('Historiske miljødeklarationer'!J14),'Historiske miljødeklarationer'!J14,0)</f>
        <v>1.4091457399933732E-2</v>
      </c>
      <c r="M40" s="55">
        <f>IF(ISNUMBER('Historiske miljødeklarationer'!I14),'Historiske miljødeklarationer'!I14,0)</f>
        <v>9.1910707938816696E-3</v>
      </c>
      <c r="N40" s="55">
        <f>IF(ISNUMBER('Historiske miljødeklarationer'!H14),'Historiske miljødeklarationer'!H14,0)</f>
        <v>5.0304151759700934E-3</v>
      </c>
      <c r="O40" s="55">
        <f>IF(ISNUMBER('Historiske miljødeklarationer'!G14),'Historiske miljødeklarationer'!G14,0)</f>
        <v>6.487401732219393E-3</v>
      </c>
      <c r="P40" s="55">
        <v>5.5723383115866892E-3</v>
      </c>
      <c r="Q40">
        <v>1.4055294231654518E-2</v>
      </c>
      <c r="R40" s="44">
        <v>1.2780885432428902E-2</v>
      </c>
    </row>
    <row r="41" spans="2:18" ht="13.5" thickBot="1">
      <c r="B41" s="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R41" s="60"/>
    </row>
    <row r="42" spans="2:18">
      <c r="B42" s="2" t="s">
        <v>11</v>
      </c>
      <c r="C42" s="55">
        <f>IF(ISNUMBER('Historiske miljødeklarationer'!AA16),'Historiske miljødeklarationer'!AA16,0)</f>
        <v>12.615845234871331</v>
      </c>
      <c r="D42" s="55">
        <f>IF(ISNUMBER('Historiske miljødeklarationer'!Z16),'Historiske miljødeklarationer'!Z16,0)</f>
        <v>15.390976929782383</v>
      </c>
      <c r="E42" s="55">
        <f>IF(ISNUMBER('Historiske miljødeklarationer'!Y16),'Historiske miljødeklarationer'!Y16,0)</f>
        <v>13.944293280649163</v>
      </c>
      <c r="F42" s="55">
        <f>IF(ISNUMBER('Historiske miljødeklarationer'!X16),'Historiske miljødeklarationer'!X16,0)</f>
        <v>17.554943045578771</v>
      </c>
      <c r="G42" s="55">
        <f>IF(ISNUMBER('Historiske miljødeklarationer'!W16),'Historiske miljødeklarationer'!W16,0)</f>
        <v>18.459820775852144</v>
      </c>
      <c r="H42" s="55">
        <f>IF(ISNUMBER('Historiske miljødeklarationer'!V16),'Historiske miljødeklarationer'!V16,0)</f>
        <v>15.657646190354125</v>
      </c>
      <c r="I42" s="55">
        <f>IF(ISNUMBER('Historiske miljødeklarationer'!M16),'Historiske miljødeklarationer'!M16,0)</f>
        <v>12.725067965075965</v>
      </c>
      <c r="J42" s="55">
        <f>IF(ISNUMBER('Historiske miljødeklarationer'!L16),'Historiske miljødeklarationer'!L16,0)</f>
        <v>12.619767528003262</v>
      </c>
      <c r="K42" s="55">
        <f>IF(ISNUMBER('Historiske miljødeklarationer'!K16),'Historiske miljødeklarationer'!K16,0)</f>
        <v>9.0943544074056177</v>
      </c>
      <c r="L42" s="55">
        <f>IF(ISNUMBER('Historiske miljødeklarationer'!J16),'Historiske miljødeklarationer'!J16,0)</f>
        <v>11.588156353566676</v>
      </c>
      <c r="M42" s="55">
        <f>IF(ISNUMBER('Historiske miljødeklarationer'!I16),'Historiske miljødeklarationer'!I16,0)</f>
        <v>9.9800012594286525</v>
      </c>
      <c r="N42" s="55">
        <f>IF(ISNUMBER('Historiske miljødeklarationer'!H16),'Historiske miljødeklarationer'!H16,0)</f>
        <v>6.4676796104698608</v>
      </c>
      <c r="O42" s="55">
        <f>IF(ISNUMBER('Historiske miljødeklarationer'!G16),'Historiske miljødeklarationer'!G16,0)</f>
        <v>8.6445666994269352</v>
      </c>
      <c r="P42" s="55">
        <v>6.0098748178815216</v>
      </c>
      <c r="Q42">
        <v>7.1665678815670333</v>
      </c>
      <c r="R42" s="48">
        <v>4.2630716278984302</v>
      </c>
    </row>
    <row r="43" spans="2:18">
      <c r="B43" s="2" t="s">
        <v>12</v>
      </c>
      <c r="C43" s="55">
        <f>IF(ISNUMBER('Historiske miljødeklarationer'!AA17),'Historiske miljødeklarationer'!AA17,0)</f>
        <v>1.5035519444027559</v>
      </c>
      <c r="D43" s="55">
        <f>IF(ISNUMBER('Historiske miljødeklarationer'!Z17),'Historiske miljødeklarationer'!Z17,0)</f>
        <v>2.0322036532802041</v>
      </c>
      <c r="E43" s="55">
        <f>IF(ISNUMBER('Historiske miljødeklarationer'!Y17),'Historiske miljødeklarationer'!Y17,0)</f>
        <v>1.8126293211748292</v>
      </c>
      <c r="F43" s="55">
        <f>IF(ISNUMBER('Historiske miljødeklarationer'!X17),'Historiske miljødeklarationer'!X17,0)</f>
        <v>1.8822299417976573</v>
      </c>
      <c r="G43" s="55">
        <f>IF(ISNUMBER('Historiske miljødeklarationer'!W17),'Historiske miljødeklarationer'!W17,0)</f>
        <v>1.7878318198739875</v>
      </c>
      <c r="H43" s="55">
        <f>IF(ISNUMBER('Historiske miljødeklarationer'!V17),'Historiske miljødeklarationer'!V17,0)</f>
        <v>1.737587703150689</v>
      </c>
      <c r="I43" s="55">
        <f>IF(ISNUMBER('Historiske miljødeklarationer'!M17),'Historiske miljødeklarationer'!M17,0)</f>
        <v>1.7676142253570768</v>
      </c>
      <c r="J43" s="55">
        <f>IF(ISNUMBER('Historiske miljødeklarationer'!L17),'Historiske miljødeklarationer'!L17,0)</f>
        <v>1.2797110237593188</v>
      </c>
      <c r="K43" s="55">
        <f>IF(ISNUMBER('Historiske miljødeklarationer'!K17),'Historiske miljødeklarationer'!K17,0)</f>
        <v>1.2193494173254837</v>
      </c>
      <c r="L43" s="55">
        <f>IF(ISNUMBER('Historiske miljødeklarationer'!J17),'Historiske miljødeklarationer'!J17,0)</f>
        <v>3.6508320292583321</v>
      </c>
      <c r="M43" s="55">
        <f>IF(ISNUMBER('Historiske miljødeklarationer'!I17),'Historiske miljødeklarationer'!I17,0)</f>
        <v>1.6612783638754156</v>
      </c>
      <c r="N43" s="55">
        <f>IF(ISNUMBER('Historiske miljødeklarationer'!H17),'Historiske miljødeklarationer'!H17,0)</f>
        <v>1.0643657873902364</v>
      </c>
      <c r="O43" s="55">
        <f>IF(ISNUMBER('Historiske miljødeklarationer'!G17),'Historiske miljødeklarationer'!G17,0)</f>
        <v>1.3686142283874747</v>
      </c>
      <c r="P43" s="55">
        <v>0.96425858063759529</v>
      </c>
      <c r="Q43">
        <v>1.2334719902897231</v>
      </c>
      <c r="R43" s="48">
        <v>0.73373747831740888</v>
      </c>
    </row>
    <row r="44" spans="2:18">
      <c r="B44" s="2" t="s">
        <v>13</v>
      </c>
      <c r="C44" s="55">
        <f>IF(ISNUMBER('Historiske miljødeklarationer'!AA18),'Historiske miljødeklarationer'!AA18,0)</f>
        <v>4.3681066526476098</v>
      </c>
      <c r="D44" s="55">
        <f>IF(ISNUMBER('Historiske miljødeklarationer'!Z18),'Historiske miljødeklarationer'!Z18,0)</f>
        <v>6.5158666279678119</v>
      </c>
      <c r="E44" s="55">
        <f>IF(ISNUMBER('Historiske miljødeklarationer'!Y18),'Historiske miljødeklarationer'!Y18,0)</f>
        <v>5.8387873145552547</v>
      </c>
      <c r="F44" s="55">
        <f>IF(ISNUMBER('Historiske miljødeklarationer'!X18),'Historiske miljødeklarationer'!X18,0)</f>
        <v>5.4409513956575406</v>
      </c>
      <c r="G44" s="55">
        <f>IF(ISNUMBER('Historiske miljødeklarationer'!W18),'Historiske miljødeklarationer'!W18,0)</f>
        <v>5.5020281155273576</v>
      </c>
      <c r="H44" s="55">
        <f>IF(ISNUMBER('Historiske miljødeklarationer'!V18),'Historiske miljødeklarationer'!V18,0)</f>
        <v>5.5080421020384271</v>
      </c>
      <c r="I44" s="55">
        <f>IF(ISNUMBER('Historiske miljødeklarationer'!M18),'Historiske miljødeklarationer'!M18,0)</f>
        <v>5.0424748511561823</v>
      </c>
      <c r="J44" s="55">
        <f>IF(ISNUMBER('Historiske miljødeklarationer'!L18),'Historiske miljødeklarationer'!L18,0)</f>
        <v>4.9261385009926331</v>
      </c>
      <c r="K44" s="55">
        <f>IF(ISNUMBER('Historiske miljødeklarationer'!K18),'Historiske miljødeklarationer'!K18,0)</f>
        <v>3.983219143004209</v>
      </c>
      <c r="L44" s="55">
        <f>IF(ISNUMBER('Historiske miljødeklarationer'!J18),'Historiske miljødeklarationer'!J18,0)</f>
        <v>5.2060140576604912</v>
      </c>
      <c r="M44" s="55">
        <f>IF(ISNUMBER('Historiske miljødeklarationer'!I18),'Historiske miljødeklarationer'!I18,0)</f>
        <v>3.9606146336680559</v>
      </c>
      <c r="N44" s="55">
        <f>IF(ISNUMBER('Historiske miljødeklarationer'!H18),'Historiske miljødeklarationer'!H18,0)</f>
        <v>2.580545373820343</v>
      </c>
      <c r="O44" s="55">
        <f>IF(ISNUMBER('Historiske miljødeklarationer'!G18),'Historiske miljødeklarationer'!G18,0)</f>
        <v>3.4429527201934933</v>
      </c>
      <c r="P44" s="55">
        <v>2.3591038554525579</v>
      </c>
      <c r="Q44">
        <v>2.60559005700736</v>
      </c>
      <c r="R44" s="48">
        <v>1.5499493243526652</v>
      </c>
    </row>
    <row r="45" spans="2:18">
      <c r="B45" s="2" t="s">
        <v>14</v>
      </c>
      <c r="C45" s="55">
        <f>IF(ISNUMBER('Historiske miljødeklarationer'!AA19),'Historiske miljødeklarationer'!AA19,0)</f>
        <v>7.0644124616320267</v>
      </c>
      <c r="D45" s="55">
        <f>IF(ISNUMBER('Historiske miljødeklarationer'!Z19),'Historiske miljødeklarationer'!Z19,0)</f>
        <v>7.2741310044666321</v>
      </c>
      <c r="E45" s="55">
        <f>IF(ISNUMBER('Historiske miljødeklarationer'!Y19),'Historiske miljødeklarationer'!Y19,0)</f>
        <v>7.1805150516614784</v>
      </c>
      <c r="F45" s="55">
        <f>IF(ISNUMBER('Historiske miljødeklarationer'!X19),'Historiske miljødeklarationer'!X19,0)</f>
        <v>7.1955749214039422</v>
      </c>
      <c r="G45" s="55">
        <f>IF(ISNUMBER('Historiske miljødeklarationer'!W19),'Historiske miljødeklarationer'!W19,0)</f>
        <v>7.8252697696199416</v>
      </c>
      <c r="H45" s="55">
        <f>IF(ISNUMBER('Historiske miljødeklarationer'!V19),'Historiske miljødeklarationer'!V19,0)</f>
        <v>7.6786821540983139</v>
      </c>
      <c r="I45" s="55">
        <f>IF(ISNUMBER('Historiske miljødeklarationer'!M19),'Historiske miljødeklarationer'!M19,0)</f>
        <v>6.7349121884229932</v>
      </c>
      <c r="J45" s="55">
        <f>IF(ISNUMBER('Historiske miljødeklarationer'!L19),'Historiske miljødeklarationer'!L19,0)</f>
        <v>7.1403835806592779</v>
      </c>
      <c r="K45" s="55">
        <f>IF(ISNUMBER('Historiske miljødeklarationer'!K19),'Historiske miljødeklarationer'!K19,0)</f>
        <v>7.9078731641676265</v>
      </c>
      <c r="L45" s="55">
        <f>IF(ISNUMBER('Historiske miljødeklarationer'!J19),'Historiske miljødeklarationer'!J19,0)</f>
        <v>7.4160233337649766</v>
      </c>
      <c r="M45" s="55">
        <f>IF(ISNUMBER('Historiske miljødeklarationer'!I19),'Historiske miljødeklarationer'!I19,0)</f>
        <v>8.0273097932074347</v>
      </c>
      <c r="N45" s="55">
        <f>IF(ISNUMBER('Historiske miljødeklarationer'!H19),'Historiske miljødeklarationer'!H19,0)</f>
        <v>8.1274558478701397</v>
      </c>
      <c r="O45" s="55">
        <f>IF(ISNUMBER('Historiske miljødeklarationer'!G19),'Historiske miljødeklarationer'!G19,0)</f>
        <v>7.4914266549692838</v>
      </c>
      <c r="P45" s="55">
        <v>7.2088223097950417</v>
      </c>
      <c r="Q45">
        <v>7.0873363870776931</v>
      </c>
      <c r="R45" s="48">
        <v>7.6220152403064221</v>
      </c>
    </row>
    <row r="46" spans="2:18">
      <c r="B46" s="2" t="s">
        <v>15</v>
      </c>
      <c r="C46" s="55">
        <f>IF(ISNUMBER('Historiske miljødeklarationer'!AA20),'Historiske miljødeklarationer'!AA20,0)</f>
        <v>0.93750712451597018</v>
      </c>
      <c r="D46" s="55">
        <f>IF(ISNUMBER('Historiske miljødeklarationer'!Z20),'Historiske miljødeklarationer'!Z20,0)</f>
        <v>0.81704079437570631</v>
      </c>
      <c r="E46" s="55">
        <f>IF(ISNUMBER('Historiske miljødeklarationer'!Y20),'Historiske miljødeklarationer'!Y20,0)</f>
        <v>1.2453086133482554</v>
      </c>
      <c r="F46" s="55">
        <f>IF(ISNUMBER('Historiske miljødeklarationer'!X20),'Historiske miljødeklarationer'!X20,0)</f>
        <v>1.0760601089979986</v>
      </c>
      <c r="G46" s="55">
        <f>IF(ISNUMBER('Historiske miljødeklarationer'!W20),'Historiske miljødeklarationer'!W20,0)</f>
        <v>1.1749698298247819</v>
      </c>
      <c r="H46" s="55">
        <f>IF(ISNUMBER('Historiske miljødeklarationer'!V20),'Historiske miljødeklarationer'!V20,0)</f>
        <v>1.150475503596285</v>
      </c>
      <c r="I46" s="55">
        <f>IF(ISNUMBER('Historiske miljødeklarationer'!M20),'Historiske miljødeklarationer'!M20,0)</f>
        <v>1.0865883356882773</v>
      </c>
      <c r="J46" s="55">
        <f>IF(ISNUMBER('Historiske miljødeklarationer'!L20),'Historiske miljødeklarationer'!L20,0)</f>
        <v>1.2119790354544842</v>
      </c>
      <c r="K46" s="55">
        <f>IF(ISNUMBER('Historiske miljødeklarationer'!K20),'Historiske miljødeklarationer'!K20,0)</f>
        <v>1.2999792787300215</v>
      </c>
      <c r="L46" s="55">
        <f>IF(ISNUMBER('Historiske miljødeklarationer'!J20),'Historiske miljødeklarationer'!J20,0)</f>
        <v>1.2016295538982253</v>
      </c>
      <c r="M46" s="55">
        <f>IF(ISNUMBER('Historiske miljødeklarationer'!I20),'Historiske miljødeklarationer'!I20,0)</f>
        <v>1.2840517946091878</v>
      </c>
      <c r="N46" s="55">
        <f>IF(ISNUMBER('Historiske miljødeklarationer'!H20),'Historiske miljødeklarationer'!H20,0)</f>
        <v>1.3377236485787687</v>
      </c>
      <c r="O46" s="55">
        <f>IF(ISNUMBER('Historiske miljødeklarationer'!G20),'Historiske miljødeklarationer'!G20,0)</f>
        <v>1.207900073078314</v>
      </c>
      <c r="P46" s="55">
        <v>1.1288686013608487</v>
      </c>
      <c r="Q46">
        <v>1.0735520572390678</v>
      </c>
      <c r="R46" s="48">
        <v>1.1545423689015035</v>
      </c>
    </row>
    <row r="47" spans="2:18">
      <c r="B47" s="2" t="s">
        <v>16</v>
      </c>
      <c r="C47" s="55">
        <f>IF(ISNUMBER('Historiske miljødeklarationer'!AA21),'Historiske miljødeklarationer'!AA21,0)</f>
        <v>0.47489036801248796</v>
      </c>
      <c r="D47" s="55">
        <f>IF(ISNUMBER('Historiske miljødeklarationer'!Z21),'Historiske miljødeklarationer'!Z21,0)</f>
        <v>0.36701374373301432</v>
      </c>
      <c r="E47" s="55">
        <f>IF(ISNUMBER('Historiske miljødeklarationer'!Y21),'Historiske miljødeklarationer'!Y21,0)</f>
        <v>0.35259888437356007</v>
      </c>
      <c r="F47" s="55">
        <f>IF(ISNUMBER('Historiske miljødeklarationer'!X21),'Historiske miljødeklarationer'!X21,0)</f>
        <v>0.39758846987196078</v>
      </c>
      <c r="G47" s="55">
        <f>IF(ISNUMBER('Historiske miljødeklarationer'!W21),'Historiske miljødeklarationer'!W21,0)</f>
        <v>0.57674715901477791</v>
      </c>
      <c r="H47" s="55">
        <f>IF(ISNUMBER('Historiske miljødeklarationer'!V21),'Historiske miljødeklarationer'!V21,0)</f>
        <v>0.87369432649950907</v>
      </c>
      <c r="I47" s="55">
        <f>IF(ISNUMBER('Historiske miljødeklarationer'!M21),'Historiske miljødeklarationer'!M21,0)</f>
        <v>0.95380338342714821</v>
      </c>
      <c r="J47" s="55">
        <f>IF(ISNUMBER('Historiske miljødeklarationer'!L21),'Historiske miljødeklarationer'!L21,0)</f>
        <v>1.1010412036996806</v>
      </c>
      <c r="K47" s="55">
        <f>IF(ISNUMBER('Historiske miljødeklarationer'!K21),'Historiske miljødeklarationer'!K21,0)</f>
        <v>0.97688128050428635</v>
      </c>
      <c r="L47" s="55">
        <f>IF(ISNUMBER('Historiske miljødeklarationer'!J21),'Historiske miljødeklarationer'!J21,0)</f>
        <v>0.86959774950435298</v>
      </c>
      <c r="M47" s="55">
        <f>IF(ISNUMBER('Historiske miljødeklarationer'!I21),'Historiske miljødeklarationer'!I21,0)</f>
        <v>1.1855727695667708</v>
      </c>
      <c r="N47" s="55">
        <f>IF(ISNUMBER('Historiske miljødeklarationer'!H21),'Historiske miljødeklarationer'!H21,0)</f>
        <v>0.93453496634413724</v>
      </c>
      <c r="O47" s="55">
        <f>IF(ISNUMBER('Historiske miljødeklarationer'!G21),'Historiske miljødeklarationer'!G21,0)</f>
        <v>1.1065051335706091</v>
      </c>
      <c r="P47" s="55">
        <v>1.3645614012985572</v>
      </c>
      <c r="Q47">
        <v>1.1851005012876841</v>
      </c>
      <c r="R47" s="48">
        <v>1.2384366133179758</v>
      </c>
    </row>
    <row r="48" spans="2:18">
      <c r="B48" s="2" t="s">
        <v>17</v>
      </c>
      <c r="C48" s="55">
        <f>IF(ISNUMBER('Historiske miljødeklarationer'!AA22),'Historiske miljødeklarationer'!AA22,0)</f>
        <v>0</v>
      </c>
      <c r="D48" s="55">
        <f>IF(ISNUMBER('Historiske miljødeklarationer'!Z22),'Historiske miljødeklarationer'!Z22,0)</f>
        <v>0</v>
      </c>
      <c r="E48" s="55">
        <f>IF(ISNUMBER('Historiske miljødeklarationer'!Y22),'Historiske miljødeklarationer'!Y22,0)</f>
        <v>0</v>
      </c>
      <c r="F48" s="55">
        <f>IF(ISNUMBER('Historiske miljødeklarationer'!X22),'Historiske miljødeklarationer'!X22,0)</f>
        <v>0</v>
      </c>
      <c r="G48" s="55">
        <f>IF(ISNUMBER('Historiske miljødeklarationer'!W22),'Historiske miljødeklarationer'!W22,0)</f>
        <v>0</v>
      </c>
      <c r="H48" s="55">
        <f>IF(ISNUMBER('Historiske miljødeklarationer'!V22),'Historiske miljødeklarationer'!V22,0)</f>
        <v>0</v>
      </c>
      <c r="I48" s="55">
        <f>IF(ISNUMBER('Historiske miljødeklarationer'!M22),'Historiske miljødeklarationer'!M22,0)</f>
        <v>0.12191264725432929</v>
      </c>
      <c r="J48" s="55">
        <f>IF(ISNUMBER('Historiske miljødeklarationer'!L22),'Historiske miljødeklarationer'!L22,0)</f>
        <v>0.12309314099689807</v>
      </c>
      <c r="K48" s="55">
        <f>IF(ISNUMBER('Historiske miljødeklarationer'!K22),'Historiske miljødeklarationer'!K22,0)</f>
        <v>0.1904526532153597</v>
      </c>
      <c r="L48" s="55">
        <f>IF(ISNUMBER('Historiske miljødeklarationer'!J22),'Historiske miljødeklarationer'!J22,0)</f>
        <v>4.7215294012462293E-2</v>
      </c>
      <c r="M48" s="55">
        <f>IF(ISNUMBER('Historiske miljødeklarationer'!I22),'Historiske miljødeklarationer'!I22,0)</f>
        <v>6.4588616508524696E-2</v>
      </c>
      <c r="N48" s="55">
        <f>IF(ISNUMBER('Historiske miljødeklarationer'!H22),'Historiske miljødeklarationer'!H22,0)</f>
        <v>0.10806582971834104</v>
      </c>
      <c r="O48" s="55">
        <f>IF(ISNUMBER('Historiske miljødeklarationer'!G22),'Historiske miljødeklarationer'!G22,0)</f>
        <v>5.5436861836969178E-2</v>
      </c>
      <c r="P48" s="55">
        <v>9.6986669392706518E-2</v>
      </c>
      <c r="Q48">
        <v>9.2958848299252439E-2</v>
      </c>
      <c r="R48" s="48">
        <v>0.113818394182093</v>
      </c>
    </row>
    <row r="49" spans="2:19">
      <c r="B49" s="2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2:19">
      <c r="B50" s="2" t="s">
        <v>19</v>
      </c>
      <c r="C50" s="55">
        <f>IF(ISNUMBER('Historiske miljødeklarationer'!AA24),'Historiske miljødeklarationer'!AA24,0)</f>
        <v>127.12028252179668</v>
      </c>
      <c r="D50" s="55">
        <f>IF(ISNUMBER('Historiske miljødeklarationer'!Z24),'Historiske miljødeklarationer'!Z24,0)</f>
        <v>132.01952423680737</v>
      </c>
      <c r="E50" s="55">
        <f>IF(ISNUMBER('Historiske miljødeklarationer'!Y24),'Historiske miljødeklarationer'!Y24,0)</f>
        <v>150.16156321555854</v>
      </c>
      <c r="F50" s="55">
        <f>IF(ISNUMBER('Historiske miljødeklarationer'!X24),'Historiske miljødeklarationer'!X24,0)</f>
        <v>157.29151473354224</v>
      </c>
      <c r="G50" s="55">
        <f>IF(ISNUMBER('Historiske miljødeklarationer'!W24),'Historiske miljødeklarationer'!W24,0)</f>
        <v>158.31180138458427</v>
      </c>
      <c r="H50" s="55">
        <f>IF(ISNUMBER('Historiske miljødeklarationer'!V24),'Historiske miljødeklarationer'!V24,0)</f>
        <v>147.21917362293797</v>
      </c>
      <c r="I50" s="55">
        <f>IF(ISNUMBER('Historiske miljødeklarationer'!M24),'Historiske miljødeklarationer'!M24,0)</f>
        <v>137.96401949674768</v>
      </c>
      <c r="J50" s="55">
        <f>IF(ISNUMBER('Historiske miljødeklarationer'!L24),'Historiske miljødeklarationer'!L24,0)</f>
        <v>118.63079140243435</v>
      </c>
      <c r="K50" s="55">
        <f>IF(ISNUMBER('Historiske miljødeklarationer'!K24),'Historiske miljødeklarationer'!K24,0)</f>
        <v>90.528998212740547</v>
      </c>
      <c r="L50" s="55">
        <f>IF(ISNUMBER('Historiske miljødeklarationer'!J24),'Historiske miljødeklarationer'!J24,0)</f>
        <v>123.26883554649559</v>
      </c>
      <c r="M50" s="55">
        <f>IF(ISNUMBER('Historiske miljødeklarationer'!I24),'Historiske miljødeklarationer'!I24,0)</f>
        <v>98.523071075975054</v>
      </c>
      <c r="N50" s="55">
        <f>IF(ISNUMBER('Historiske miljødeklarationer'!H24),'Historiske miljødeklarationer'!H24,0)</f>
        <v>62.6840809700495</v>
      </c>
      <c r="O50" s="55">
        <f>IF(ISNUMBER('Historiske miljødeklarationer'!G24),'Historiske miljødeklarationer'!G24,0)</f>
        <v>78.851133346430913</v>
      </c>
      <c r="P50" s="55">
        <v>54.931709839250559</v>
      </c>
    </row>
    <row r="51" spans="2:19">
      <c r="B51" s="2" t="s">
        <v>20</v>
      </c>
      <c r="C51" s="55">
        <f>IF(ISNUMBER('Historiske miljødeklarationer'!AA25),'Historiske miljødeklarationer'!AA25,0)</f>
        <v>2.1440320535231536</v>
      </c>
      <c r="D51" s="55">
        <f>IF(ISNUMBER('Historiske miljødeklarationer'!Z25),'Historiske miljødeklarationer'!Z25,0)</f>
        <v>1.6799128731252606</v>
      </c>
      <c r="E51" s="55">
        <f>IF(ISNUMBER('Historiske miljødeklarationer'!Y25),'Historiske miljødeklarationer'!Y25,0)</f>
        <v>2.0339752271736207</v>
      </c>
      <c r="F51" s="55">
        <f>IF(ISNUMBER('Historiske miljødeklarationer'!X25),'Historiske miljødeklarationer'!X25,0)</f>
        <v>2.6773179178231428</v>
      </c>
      <c r="G51" s="55">
        <f>IF(ISNUMBER('Historiske miljødeklarationer'!W25),'Historiske miljødeklarationer'!W25,0)</f>
        <v>2.3107077170398371</v>
      </c>
      <c r="H51" s="55">
        <f>IF(ISNUMBER('Historiske miljødeklarationer'!V25),'Historiske miljødeklarationer'!V25,0)</f>
        <v>2.599383208029046</v>
      </c>
      <c r="I51" s="55">
        <f>IF(ISNUMBER('Historiske miljødeklarationer'!M25),'Historiske miljødeklarationer'!M25,0)</f>
        <v>4.308489120387164</v>
      </c>
      <c r="J51" s="55">
        <f>IF(ISNUMBER('Historiske miljødeklarationer'!L25),'Historiske miljødeklarationer'!L25,0)</f>
        <v>2.5318986582438039</v>
      </c>
      <c r="K51" s="55">
        <f>IF(ISNUMBER('Historiske miljødeklarationer'!K25),'Historiske miljødeklarationer'!K25,0)</f>
        <v>2.1950056932655269</v>
      </c>
      <c r="L51" s="55">
        <f>IF(ISNUMBER('Historiske miljødeklarationer'!J25),'Historiske miljødeklarationer'!J25,0)</f>
        <v>1.464135882883703</v>
      </c>
      <c r="M51" s="55">
        <f>IF(ISNUMBER('Historiske miljødeklarationer'!I25),'Historiske miljødeklarationer'!I25,0)</f>
        <v>1.0794491470265422</v>
      </c>
      <c r="N51" s="55">
        <f>IF(ISNUMBER('Historiske miljødeklarationer'!H25),'Historiske miljødeklarationer'!H25,0)</f>
        <v>1.7064900224007036</v>
      </c>
      <c r="O51" s="55">
        <f>IF(ISNUMBER('Historiske miljødeklarationer'!G25),'Historiske miljødeklarationer'!G25,0)</f>
        <v>1.4937081776992225</v>
      </c>
      <c r="P51" s="55">
        <v>1.5035183210684202</v>
      </c>
    </row>
    <row r="52" spans="2:19">
      <c r="B52" s="2" t="s">
        <v>21</v>
      </c>
      <c r="C52" s="55">
        <f>IF(ISNUMBER('Historiske miljødeklarationer'!AA26),'Historiske miljødeklarationer'!AA26,0)</f>
        <v>36.953555029893884</v>
      </c>
      <c r="D52" s="55">
        <f>IF(ISNUMBER('Historiske miljødeklarationer'!Z26),'Historiske miljødeklarationer'!Z26,0)</f>
        <v>35.780989938212912</v>
      </c>
      <c r="E52" s="55">
        <f>IF(ISNUMBER('Historiske miljødeklarationer'!Y26),'Historiske miljødeklarationer'!Y26,0)</f>
        <v>36.909627044630724</v>
      </c>
      <c r="F52" s="55">
        <f>IF(ISNUMBER('Historiske miljødeklarationer'!X26),'Historiske miljødeklarationer'!X26,0)</f>
        <v>25.700566451721055</v>
      </c>
      <c r="G52" s="55">
        <f>IF(ISNUMBER('Historiske miljødeklarationer'!W26),'Historiske miljødeklarationer'!W26,0)</f>
        <v>26.123037589132583</v>
      </c>
      <c r="H52" s="55">
        <f>IF(ISNUMBER('Historiske miljødeklarationer'!V26),'Historiske miljødeklarationer'!V26,0)</f>
        <v>27.775785465409957</v>
      </c>
      <c r="I52" s="55">
        <f>IF(ISNUMBER('Historiske miljødeklarationer'!M26),'Historiske miljødeklarationer'!M26,0)</f>
        <v>25.861529704210206</v>
      </c>
      <c r="J52" s="55">
        <f>IF(ISNUMBER('Historiske miljødeklarationer'!L26),'Historiske miljødeklarationer'!L26,0)</f>
        <v>20.261706392193602</v>
      </c>
      <c r="K52" s="55">
        <f>IF(ISNUMBER('Historiske miljødeklarationer'!K26),'Historiske miljødeklarationer'!K26,0)</f>
        <v>17.738912337502871</v>
      </c>
      <c r="L52" s="55">
        <f>IF(ISNUMBER('Historiske miljødeklarationer'!J26),'Historiske miljødeklarationer'!J26,0)</f>
        <v>13.848457654228651</v>
      </c>
      <c r="M52" s="55">
        <f>IF(ISNUMBER('Historiske miljødeklarationer'!I26),'Historiske miljødeklarationer'!I26,0)</f>
        <v>9.2897698264097173</v>
      </c>
      <c r="N52" s="55">
        <f>IF(ISNUMBER('Historiske miljødeklarationer'!H26),'Historiske miljødeklarationer'!H26,0)</f>
        <v>8.5019235529902879</v>
      </c>
      <c r="O52" s="55">
        <f>IF(ISNUMBER('Historiske miljødeklarationer'!G26),'Historiske miljødeklarationer'!G26,0)</f>
        <v>10.772740401998952</v>
      </c>
      <c r="P52" s="55">
        <v>9.4365831283179755</v>
      </c>
    </row>
    <row r="53" spans="2:19">
      <c r="B53" s="2" t="s">
        <v>22</v>
      </c>
      <c r="C53" s="55">
        <f>IF(ISNUMBER('Historiske miljødeklarationer'!AA27),'Historiske miljødeklarationer'!AA27,0)</f>
        <v>23.756050012714439</v>
      </c>
      <c r="D53" s="55">
        <f>IF(ISNUMBER('Historiske miljødeklarationer'!Z27),'Historiske miljødeklarationer'!Z27,0)</f>
        <v>25.404982149858913</v>
      </c>
      <c r="E53" s="55">
        <f>IF(ISNUMBER('Historiske miljødeklarationer'!Y27),'Historiske miljødeklarationer'!Y27,0)</f>
        <v>21.916230356824915</v>
      </c>
      <c r="F53" s="55">
        <f>IF(ISNUMBER('Historiske miljødeklarationer'!X27),'Historiske miljødeklarationer'!X27,0)</f>
        <v>25.359092023312751</v>
      </c>
      <c r="G53" s="55">
        <f>IF(ISNUMBER('Historiske miljødeklarationer'!W27),'Historiske miljødeklarationer'!W27,0)</f>
        <v>23.152472591374341</v>
      </c>
      <c r="H53" s="55">
        <f>IF(ISNUMBER('Historiske miljødeklarationer'!V27),'Historiske miljødeklarationer'!V27,0)</f>
        <v>26.167577355599242</v>
      </c>
      <c r="I53" s="55">
        <f>IF(ISNUMBER('Historiske miljødeklarationer'!M27),'Historiske miljødeklarationer'!M27,0)</f>
        <v>46.362508016980968</v>
      </c>
      <c r="J53" s="55">
        <f>IF(ISNUMBER('Historiske miljødeklarationer'!L27),'Historiske miljødeklarationer'!L27,0)</f>
        <v>45.281247499877381</v>
      </c>
      <c r="K53" s="55">
        <f>IF(ISNUMBER('Historiske miljødeklarationer'!K27),'Historiske miljødeklarationer'!K27,0)</f>
        <v>48.92789309813184</v>
      </c>
      <c r="L53" s="55">
        <f>IF(ISNUMBER('Historiske miljødeklarationer'!J27),'Historiske miljødeklarationer'!J27,0)</f>
        <v>47.82887122272713</v>
      </c>
      <c r="M53" s="55">
        <f>IF(ISNUMBER('Historiske miljødeklarationer'!I27),'Historiske miljødeklarationer'!I27,0)</f>
        <v>44.742384550868749</v>
      </c>
      <c r="N53" s="55">
        <f>IF(ISNUMBER('Historiske miljødeklarationer'!H27),'Historiske miljødeklarationer'!H27,0)</f>
        <v>44.964918068637196</v>
      </c>
      <c r="O53" s="55">
        <f>IF(ISNUMBER('Historiske miljødeklarationer'!G27),'Historiske miljødeklarationer'!G27,0)</f>
        <v>51.745551574232763</v>
      </c>
      <c r="P53" s="55">
        <v>69.037583986847494</v>
      </c>
    </row>
    <row r="54" spans="2:19">
      <c r="B54" s="2" t="s">
        <v>23</v>
      </c>
      <c r="C54" s="55">
        <f>IF(ISNUMBER('Historiske miljødeklarationer'!AA28),'Historiske miljødeklarationer'!AA28,0)</f>
        <v>38.572559851643668</v>
      </c>
      <c r="D54" s="55">
        <f>IF(ISNUMBER('Historiske miljødeklarationer'!Z28),'Historiske miljødeklarationer'!Z28,0)</f>
        <v>40.261018091034842</v>
      </c>
      <c r="E54" s="55">
        <f>IF(ISNUMBER('Historiske miljødeklarationer'!Y28),'Historiske miljødeklarationer'!Y28,0)</f>
        <v>40.921262355645283</v>
      </c>
      <c r="F54" s="55">
        <f>IF(ISNUMBER('Historiske miljødeklarationer'!X28),'Historiske miljødeklarationer'!X28,0)</f>
        <v>41.87692020407119</v>
      </c>
      <c r="G54" s="55">
        <f>IF(ISNUMBER('Historiske miljødeklarationer'!W28),'Historiske miljødeklarationer'!W28,0)</f>
        <v>41.021116357765216</v>
      </c>
      <c r="H54" s="55">
        <f>IF(ISNUMBER('Historiske miljødeklarationer'!V28),'Historiske miljødeklarationer'!V28,0)</f>
        <v>42.441968446187481</v>
      </c>
      <c r="I54" s="55">
        <f>IF(ISNUMBER('Historiske miljødeklarationer'!M28),'Historiske miljødeklarationer'!M28,0)</f>
        <v>36.116956352283943</v>
      </c>
      <c r="J54" s="55">
        <f>IF(ISNUMBER('Historiske miljødeklarationer'!L28),'Historiske miljødeklarationer'!L28,0)</f>
        <v>38.334962892289951</v>
      </c>
      <c r="K54" s="55">
        <f>IF(ISNUMBER('Historiske miljødeklarationer'!K28),'Historiske miljødeklarationer'!K28,0)</f>
        <v>45.227610621079073</v>
      </c>
      <c r="L54" s="55">
        <f>IF(ISNUMBER('Historiske miljødeklarationer'!J28),'Historiske miljødeklarationer'!J28,0)</f>
        <v>40.399437810060292</v>
      </c>
      <c r="M54" s="55">
        <f>IF(ISNUMBER('Historiske miljødeklarationer'!I28),'Historiske miljødeklarationer'!I28,0)</f>
        <v>42.47269168306341</v>
      </c>
      <c r="N54" s="55">
        <f>IF(ISNUMBER('Historiske miljødeklarationer'!H28),'Historiske miljødeklarationer'!H28,0)</f>
        <v>44.353510617877312</v>
      </c>
      <c r="O54" s="55">
        <f>IF(ISNUMBER('Historiske miljødeklarationer'!G28),'Historiske miljødeklarationer'!G28,0)</f>
        <v>41.004481993367868</v>
      </c>
      <c r="P54" s="55">
        <v>39.414989174395359</v>
      </c>
    </row>
    <row r="55" spans="2:19">
      <c r="B55" s="2" t="s">
        <v>24</v>
      </c>
      <c r="C55" s="55">
        <f>IF(ISNUMBER('Historiske miljødeklarationer'!AA29),'Historiske miljødeklarationer'!AA29,0)</f>
        <v>0</v>
      </c>
      <c r="D55" s="55">
        <f>IF(ISNUMBER('Historiske miljødeklarationer'!Z29),'Historiske miljødeklarationer'!Z29,0)</f>
        <v>0</v>
      </c>
      <c r="E55" s="55">
        <f>IF(ISNUMBER('Historiske miljødeklarationer'!Y29),'Historiske miljødeklarationer'!Y29,0)</f>
        <v>0</v>
      </c>
      <c r="F55" s="55">
        <f>IF(ISNUMBER('Historiske miljødeklarationer'!X29),'Historiske miljødeklarationer'!X29,0)</f>
        <v>0</v>
      </c>
      <c r="G55" s="55">
        <f>IF(ISNUMBER('Historiske miljødeklarationer'!W29),'Historiske miljødeklarationer'!W29,0)</f>
        <v>0</v>
      </c>
      <c r="H55" s="55">
        <f>IF(ISNUMBER('Historiske miljødeklarationer'!V29),'Historiske miljødeklarationer'!V29,0)</f>
        <v>0</v>
      </c>
      <c r="I55" s="55">
        <f>IF(ISNUMBER('Historiske miljødeklarationer'!M29),'Historiske miljødeklarationer'!M29,0)</f>
        <v>8.5124971240742198E-2</v>
      </c>
      <c r="J55" s="55">
        <f>IF(ISNUMBER('Historiske miljødeklarationer'!L29),'Historiske miljødeklarationer'!L29,0)</f>
        <v>8.4658995706727372E-2</v>
      </c>
      <c r="K55" s="55">
        <f>IF(ISNUMBER('Historiske miljødeklarationer'!K29),'Historiske miljødeklarationer'!K29,0)</f>
        <v>0.13827384411526114</v>
      </c>
      <c r="L55" s="55">
        <f>IF(ISNUMBER('Historiske miljødeklarationer'!J29),'Historiske miljødeklarationer'!J29,0)</f>
        <v>6.4102515958525438E-2</v>
      </c>
      <c r="M55" s="55">
        <f>IF(ISNUMBER('Historiske miljødeklarationer'!I29),'Historiske miljødeklarationer'!I29,0)</f>
        <v>8.7689654529821859E-2</v>
      </c>
      <c r="N55" s="55">
        <f>IF(ISNUMBER('Historiske miljødeklarationer'!H29),'Historiske miljødeklarationer'!H29,0)</f>
        <v>0.12007314413149005</v>
      </c>
      <c r="O55" s="55">
        <f>IF(ISNUMBER('Historiske miljødeklarationer'!G29),'Historiske miljødeklarationer'!G29,0)</f>
        <v>6.1596513152187976E-2</v>
      </c>
      <c r="P55" s="55">
        <v>0.10776296599189611</v>
      </c>
    </row>
    <row r="56" spans="2:19">
      <c r="B56" s="2" t="s">
        <v>25</v>
      </c>
      <c r="C56" s="55">
        <f>IF(ISNUMBER('Historiske miljødeklarationer'!AA30),'Historiske miljødeklarationer'!AA30,0)</f>
        <v>0</v>
      </c>
      <c r="D56" s="55">
        <f>IF(ISNUMBER('Historiske miljødeklarationer'!Z30),'Historiske miljødeklarationer'!Z30,0)</f>
        <v>0</v>
      </c>
      <c r="E56" s="55">
        <f>IF(ISNUMBER('Historiske miljødeklarationer'!Y30),'Historiske miljødeklarationer'!Y30,0)</f>
        <v>0</v>
      </c>
      <c r="F56" s="55">
        <f>IF(ISNUMBER('Historiske miljødeklarationer'!X30),'Historiske miljødeklarationer'!X30,0)</f>
        <v>0</v>
      </c>
      <c r="G56" s="55">
        <f>IF(ISNUMBER('Historiske miljødeklarationer'!W30),'Historiske miljødeklarationer'!W30,0)</f>
        <v>0</v>
      </c>
      <c r="H56" s="55">
        <f>IF(ISNUMBER('Historiske miljødeklarationer'!V30),'Historiske miljødeklarationer'!V30,0)</f>
        <v>0</v>
      </c>
      <c r="I56" s="55">
        <f>IF(ISNUMBER('Historiske miljødeklarationer'!M30),'Historiske miljødeklarationer'!M30,0)</f>
        <v>9.2711853947365253</v>
      </c>
      <c r="J56" s="55">
        <f>IF(ISNUMBER('Historiske miljødeklarationer'!L30),'Historiske miljødeklarationer'!L30,0)</f>
        <v>2.9264290012560181</v>
      </c>
      <c r="K56" s="55">
        <f>IF(ISNUMBER('Historiske miljødeklarationer'!K30),'Historiske miljødeklarationer'!K30,0)</f>
        <v>2.3206489187218846</v>
      </c>
      <c r="L56" s="55">
        <f>IF(ISNUMBER('Historiske miljødeklarationer'!J30),'Historiske miljødeklarationer'!J30,0)</f>
        <v>12.842103113426642</v>
      </c>
      <c r="M56" s="55">
        <f>IF(ISNUMBER('Historiske miljødeklarationer'!I30),'Historiske miljødeklarationer'!I30,0)</f>
        <v>10.43584571762783</v>
      </c>
      <c r="N56" s="55">
        <f>IF(ISNUMBER('Historiske miljødeklarationer'!H30),'Historiske miljødeklarationer'!H30,0)</f>
        <v>1.2624239408333207</v>
      </c>
      <c r="O56" s="55">
        <f>IF(ISNUMBER('Historiske miljødeklarationer'!G30),'Historiske miljødeklarationer'!G30,0)</f>
        <v>4.3710885226232739</v>
      </c>
      <c r="P56" s="55">
        <v>2.7946891642245428</v>
      </c>
    </row>
    <row r="57" spans="2:19">
      <c r="B57" s="2" t="s">
        <v>26</v>
      </c>
      <c r="C57" s="55">
        <f>IF(ISNUMBER('Historiske miljødeklarationer'!AA31),'Historiske miljødeklarationer'!AA31,0)</f>
        <v>0</v>
      </c>
      <c r="D57" s="55">
        <f>IF(ISNUMBER('Historiske miljødeklarationer'!Z31),'Historiske miljødeklarationer'!Z31,0)</f>
        <v>0</v>
      </c>
      <c r="E57" s="55">
        <f>IF(ISNUMBER('Historiske miljødeklarationer'!Y31),'Historiske miljødeklarationer'!Y31,0)</f>
        <v>0</v>
      </c>
      <c r="F57" s="55">
        <f>IF(ISNUMBER('Historiske miljødeklarationer'!X31),'Historiske miljødeklarationer'!X31,0)</f>
        <v>0</v>
      </c>
      <c r="G57" s="55">
        <f>IF(ISNUMBER('Historiske miljødeklarationer'!W31),'Historiske miljødeklarationer'!W31,0)</f>
        <v>0</v>
      </c>
      <c r="H57" s="55">
        <f>IF(ISNUMBER('Historiske miljødeklarationer'!V31),'Historiske miljødeklarationer'!V31,0)</f>
        <v>0</v>
      </c>
      <c r="I57" s="55">
        <f>IF(ISNUMBER('Historiske miljødeklarationer'!M31),'Historiske miljødeklarationer'!M31,0)</f>
        <v>0.34596277511772444</v>
      </c>
      <c r="J57" s="55">
        <f>IF(ISNUMBER('Historiske miljødeklarationer'!L31),'Historiske miljødeklarationer'!L31,0)</f>
        <v>0.45558890647118611</v>
      </c>
      <c r="K57" s="55">
        <f>IF(ISNUMBER('Historiske miljødeklarationer'!K31),'Historiske miljødeklarationer'!K31,0)</f>
        <v>0.81586825137192576</v>
      </c>
      <c r="L57" s="55">
        <f>IF(ISNUMBER('Historiske miljødeklarationer'!J31),'Historiske miljødeklarationer'!J31,0)</f>
        <v>0.33831694305203258</v>
      </c>
      <c r="M57" s="55">
        <f>IF(ISNUMBER('Historiske miljødeklarationer'!I31),'Historiske miljødeklarationer'!I31,0)</f>
        <v>0.42624902455113772</v>
      </c>
      <c r="N57" s="55">
        <f>IF(ISNUMBER('Historiske miljødeklarationer'!H31),'Historiske miljødeklarationer'!H31,0)</f>
        <v>0</v>
      </c>
      <c r="O57" s="55">
        <f>IF(ISNUMBER('Historiske miljødeklarationer'!G31),'Historiske miljødeklarationer'!G31,0)</f>
        <v>0</v>
      </c>
      <c r="P57" s="55">
        <v>3.0000000000000001E-5</v>
      </c>
    </row>
    <row r="58" spans="2:19">
      <c r="B58" s="2"/>
    </row>
    <row r="59" spans="2:19">
      <c r="B59" s="2" t="s">
        <v>64</v>
      </c>
      <c r="C59" s="54">
        <v>2004</v>
      </c>
      <c r="D59" s="54">
        <v>2005</v>
      </c>
      <c r="E59" s="54">
        <v>2006</v>
      </c>
      <c r="F59" s="54">
        <v>2007</v>
      </c>
      <c r="G59" s="54">
        <v>2008</v>
      </c>
      <c r="H59" s="54">
        <v>2009</v>
      </c>
      <c r="I59" s="54">
        <v>2010</v>
      </c>
      <c r="J59" s="54">
        <v>2011</v>
      </c>
      <c r="K59" s="54">
        <v>2012</v>
      </c>
      <c r="L59" s="54">
        <v>2013</v>
      </c>
      <c r="M59" s="54">
        <v>2014</v>
      </c>
      <c r="N59" s="54">
        <v>2015</v>
      </c>
      <c r="O59" s="54">
        <v>2016</v>
      </c>
      <c r="P59" s="54">
        <v>2017</v>
      </c>
      <c r="Q59" s="54">
        <v>2018</v>
      </c>
      <c r="R59" s="54">
        <v>2019</v>
      </c>
      <c r="S59" s="54">
        <v>2020</v>
      </c>
    </row>
    <row r="60" spans="2:19" ht="15.75">
      <c r="B60" s="2" t="s">
        <v>1</v>
      </c>
      <c r="C60" s="55">
        <f>IF(ISNUMBER('Historiske miljødeklarationer'!T39),'Historiske miljødeklarationer'!T39,0)</f>
        <v>555.3574003864735</v>
      </c>
      <c r="D60" s="55">
        <f>IF(ISNUMBER('Historiske miljødeklarationer'!S39),'Historiske miljødeklarationer'!S39,0)</f>
        <v>508.51301658852412</v>
      </c>
      <c r="E60" s="55">
        <f>IF(ISNUMBER('Historiske miljødeklarationer'!R39),'Historiske miljødeklarationer'!R39,0)</f>
        <v>629.10961259305009</v>
      </c>
      <c r="F60" s="55">
        <f>IF(ISNUMBER('Historiske miljødeklarationer'!Q39),'Historiske miljødeklarationer'!Q39,0)</f>
        <v>588.49661668865247</v>
      </c>
      <c r="G60" s="55">
        <f>IF(ISNUMBER('Historiske miljødeklarationer'!P39),'Historiske miljødeklarationer'!P39,0)</f>
        <v>474.92371567830543</v>
      </c>
      <c r="H60" s="55">
        <f>IF(ISNUMBER('Historiske miljødeklarationer'!O39),'Historiske miljødeklarationer'!O39,0)</f>
        <v>511.69115053664262</v>
      </c>
      <c r="I60" s="55">
        <f>IF(ISNUMBER('Historiske miljødeklarationer'!M39),'Historiske miljødeklarationer'!M39,0)</f>
        <v>477.02324047435133</v>
      </c>
      <c r="J60" s="55">
        <f>IF(ISNUMBER('Historiske miljødeklarationer'!L39),'Historiske miljødeklarationer'!L39,0)</f>
        <v>404.88678659125731</v>
      </c>
      <c r="K60" s="55">
        <f>IF(ISNUMBER('Historiske miljødeklarationer'!K39),'Historiske miljødeklarationer'!K39,0)</f>
        <v>335.0250345839795</v>
      </c>
      <c r="L60" s="55">
        <f>IF(ISNUMBER('Historiske miljødeklarationer'!J39),'Historiske miljødeklarationer'!J39,0)</f>
        <v>401.2483995231392</v>
      </c>
      <c r="M60" s="55">
        <f>IF(ISNUMBER('Historiske miljødeklarationer'!I39),'Historiske miljødeklarationer'!I39,0)</f>
        <v>323.88630187203455</v>
      </c>
      <c r="N60" s="55">
        <f>IF(ISNUMBER('Historiske miljødeklarationer'!H39),'Historiske miljødeklarationer'!H39,0)</f>
        <v>229.53023251254081</v>
      </c>
      <c r="O60" s="55">
        <f>IF(ISNUMBER('Historiske miljødeklarationer'!G39),'Historiske miljødeklarationer'!G39,0)</f>
        <v>281.97836588517248</v>
      </c>
      <c r="P60" s="55">
        <v>213.01281295290795</v>
      </c>
      <c r="Q60">
        <v>231.61973493093259</v>
      </c>
      <c r="R60" s="46">
        <v>170.56477665655251</v>
      </c>
    </row>
    <row r="61" spans="2:19" ht="15.75">
      <c r="B61" s="2" t="s">
        <v>2</v>
      </c>
      <c r="C61" s="55">
        <f>IF(ISNUMBER('Historiske miljødeklarationer'!T40),'Historiske miljødeklarationer'!T40,0)</f>
        <v>0.25370651082227097</v>
      </c>
      <c r="D61" s="55">
        <f>IF(ISNUMBER('Historiske miljødeklarationer'!S40),'Historiske miljødeklarationer'!S40,0)</f>
        <v>0.24160944832748021</v>
      </c>
      <c r="E61" s="55">
        <f>IF(ISNUMBER('Historiske miljødeklarationer'!R40),'Historiske miljødeklarationer'!R40,0)</f>
        <v>0.2020745894088169</v>
      </c>
      <c r="F61" s="55">
        <f>IF(ISNUMBER('Historiske miljødeklarationer'!Q40),'Historiske miljødeklarationer'!Q40,0)</f>
        <v>0.15875219335971039</v>
      </c>
      <c r="G61" s="55">
        <f>IF(ISNUMBER('Historiske miljødeklarationer'!P40),'Historiske miljødeklarationer'!P40,0)</f>
        <v>0.15531425347122788</v>
      </c>
      <c r="H61" s="55">
        <f>IF(ISNUMBER('Historiske miljødeklarationer'!O40),'Historiske miljødeklarationer'!O40,0)</f>
        <v>0.17027886453646238</v>
      </c>
      <c r="I61" s="55">
        <f>IF(ISNUMBER('Historiske miljødeklarationer'!M40),'Historiske miljødeklarationer'!M40,0)</f>
        <v>0.25877074223945945</v>
      </c>
      <c r="J61" s="55">
        <f>IF(ISNUMBER('Historiske miljødeklarationer'!L40),'Historiske miljødeklarationer'!L40,0)</f>
        <v>0.22053404200273785</v>
      </c>
      <c r="K61" s="55">
        <f>IF(ISNUMBER('Historiske miljødeklarationer'!K40),'Historiske miljødeklarationer'!K40,0)</f>
        <v>0.16832426468077272</v>
      </c>
      <c r="L61" s="55">
        <f>IF(ISNUMBER('Historiske miljødeklarationer'!J40),'Historiske miljødeklarationer'!J40,0)</f>
        <v>0.14730326942529656</v>
      </c>
      <c r="M61" s="55">
        <f>IF(ISNUMBER('Historiske miljødeklarationer'!I40),'Historiske miljødeklarationer'!I40,0)</f>
        <v>0.1159063953804258</v>
      </c>
      <c r="N61" s="55">
        <f>IF(ISNUMBER('Historiske miljødeklarationer'!H40),'Historiske miljødeklarationer'!H40,0)</f>
        <v>9.8652219718723941E-2</v>
      </c>
      <c r="O61" s="55">
        <f>IF(ISNUMBER('Historiske miljødeklarationer'!G40),'Historiske miljødeklarationer'!G40,0)</f>
        <v>0.11681928026435374</v>
      </c>
      <c r="P61" s="55">
        <v>0.1169442558711606</v>
      </c>
      <c r="Q61">
        <v>0.11268860059208022</v>
      </c>
      <c r="R61" s="44">
        <v>0.14586529033132858</v>
      </c>
    </row>
    <row r="62" spans="2:19" ht="15.75">
      <c r="B62" s="2" t="s">
        <v>3</v>
      </c>
      <c r="C62" s="55">
        <f>IF(ISNUMBER('Historiske miljødeklarationer'!T41),'Historiske miljødeklarationer'!T41,0)</f>
        <v>1.8447996198388054E-2</v>
      </c>
      <c r="D62" s="55">
        <f>IF(ISNUMBER('Historiske miljødeklarationer'!S41),'Historiske miljødeklarationer'!S41,0)</f>
        <v>9.1634704794357844E-3</v>
      </c>
      <c r="E62" s="55">
        <f>IF(ISNUMBER('Historiske miljødeklarationer'!R41),'Historiske miljødeklarationer'!R41,0)</f>
        <v>9.7771882031755381E-3</v>
      </c>
      <c r="F62" s="55">
        <f>IF(ISNUMBER('Historiske miljødeklarationer'!Q41),'Historiske miljødeklarationer'!Q41,0)</f>
        <v>9.6599023400494172E-3</v>
      </c>
      <c r="G62" s="55">
        <f>IF(ISNUMBER('Historiske miljødeklarationer'!P41),'Historiske miljødeklarationer'!P41,0)</f>
        <v>9.1334100055403804E-3</v>
      </c>
      <c r="H62" s="55">
        <f>IF(ISNUMBER('Historiske miljødeklarationer'!O41),'Historiske miljødeklarationer'!O41,0)</f>
        <v>8.5861788266059745E-3</v>
      </c>
      <c r="I62" s="55">
        <f>IF(ISNUMBER('Historiske miljødeklarationer'!M41),'Historiske miljødeklarationer'!M41,0)</f>
        <v>6.6364334535375822E-3</v>
      </c>
      <c r="J62" s="55">
        <f>IF(ISNUMBER('Historiske miljødeklarationer'!L41),'Historiske miljødeklarationer'!L41,0)</f>
        <v>5.8065177974433889E-3</v>
      </c>
      <c r="K62" s="55">
        <f>IF(ISNUMBER('Historiske miljødeklarationer'!K41),'Historiske miljødeklarationer'!K41,0)</f>
        <v>5.85897501804916E-3</v>
      </c>
      <c r="L62" s="55">
        <f>IF(ISNUMBER('Historiske miljødeklarationer'!J41),'Historiske miljødeklarationer'!J41,0)</f>
        <v>5.8133836101838896E-3</v>
      </c>
      <c r="M62" s="55">
        <f>IF(ISNUMBER('Historiske miljødeklarationer'!I41),'Historiske miljødeklarationer'!I41,0)</f>
        <v>5.3734747608627396E-3</v>
      </c>
      <c r="N62" s="55">
        <f>IF(ISNUMBER('Historiske miljødeklarationer'!H41),'Historiske miljødeklarationer'!H41,0)</f>
        <v>3.8911728238574688E-3</v>
      </c>
      <c r="O62" s="55">
        <f>IF(ISNUMBER('Historiske miljødeklarationer'!G41),'Historiske miljødeklarationer'!G41,0)</f>
        <v>4.4145084025392937E-3</v>
      </c>
      <c r="P62" s="55">
        <v>4.0236812882122703E-3</v>
      </c>
      <c r="Q62">
        <v>4.0256875112722528E-3</v>
      </c>
      <c r="R62" s="45">
        <v>3.4311766981908994E-3</v>
      </c>
    </row>
    <row r="63" spans="2:19" ht="15.75">
      <c r="B63" s="2" t="s">
        <v>4</v>
      </c>
      <c r="C63" s="55">
        <f>IF(ISNUMBER('Historiske miljødeklarationer'!T42),'Historiske miljødeklarationer'!T42,0)</f>
        <v>566.40411593524152</v>
      </c>
      <c r="D63" s="55">
        <f>IF(ISNUMBER('Historiske miljødeklarationer'!S42),'Historiske miljødeklarationer'!S42,0)</f>
        <v>516.55740085373054</v>
      </c>
      <c r="E63" s="55">
        <f>IF(ISNUMBER('Historiske miljødeklarationer'!R42),'Historiske miljødeklarationer'!R42,0)</f>
        <v>636.38410731362023</v>
      </c>
      <c r="F63" s="55">
        <f>IF(ISNUMBER('Historiske miljødeklarationer'!Q42),'Historiske miljødeklarationer'!Q42,0)</f>
        <v>595.38881553779277</v>
      </c>
      <c r="G63" s="55">
        <f>IF(ISNUMBER('Historiske miljødeklarationer'!P42),'Historiske miljødeklarationer'!P42,0)</f>
        <v>481.45908303890042</v>
      </c>
      <c r="H63" s="55">
        <f>IF(ISNUMBER('Historiske miljødeklarationer'!O42),'Historiske miljødeklarationer'!O42,0)</f>
        <v>518.23571367740499</v>
      </c>
      <c r="I63" s="55">
        <f>IF(ISNUMBER('Historiske miljødeklarationer'!M42),'Historiske miljødeklarationer'!M42,0)</f>
        <v>484.7998128825904</v>
      </c>
      <c r="J63" s="55">
        <f>IF(ISNUMBER('Historiske miljødeklarationer'!L42),'Historiske miljødeklarationer'!L42,0)</f>
        <v>411.64635210375678</v>
      </c>
      <c r="K63" s="55">
        <f>IF(ISNUMBER('Historiske miljødeklarationer'!K42),'Historiske miljødeklarationer'!K42,0)</f>
        <v>340.70887208037203</v>
      </c>
      <c r="L63" s="55">
        <f>IF(ISNUMBER('Historiske miljødeklarationer'!J42),'Historiske miljødeklarationer'!J42,0)</f>
        <v>406.79280951136167</v>
      </c>
      <c r="M63" s="55">
        <f>IF(ISNUMBER('Historiske miljødeklarationer'!I42),'Historiske miljødeklarationer'!I42,0)</f>
        <v>328.57713328652568</v>
      </c>
      <c r="N63" s="55">
        <f>IF(ISNUMBER('Historiske miljødeklarationer'!H42),'Historiske miljødeklarationer'!H42,0)</f>
        <v>233.30696453022833</v>
      </c>
      <c r="O63" s="55">
        <f>IF(ISNUMBER('Historiske miljødeklarationer'!G42),'Historiske miljødeklarationer'!G42,0)</f>
        <v>286.58094215496675</v>
      </c>
      <c r="P63" s="55">
        <v>217.22559480607649</v>
      </c>
      <c r="Q63">
        <v>235.63660482409372</v>
      </c>
      <c r="R63" s="46">
        <v>175.2338995708966</v>
      </c>
    </row>
    <row r="64" spans="2:19" ht="15.75">
      <c r="B64" s="2" t="s">
        <v>5</v>
      </c>
      <c r="C64" s="55">
        <f>IF(ISNUMBER('Historiske miljødeklarationer'!T43),'Historiske miljødeklarationer'!T43,0)</f>
        <v>0.35559051344042436</v>
      </c>
      <c r="D64" s="55">
        <f>IF(ISNUMBER('Historiske miljødeklarationer'!S43),'Historiske miljødeklarationer'!S43,0)</f>
        <v>0.28517308489613413</v>
      </c>
      <c r="E64" s="55">
        <f>IF(ISNUMBER('Historiske miljødeklarationer'!R43),'Historiske miljødeklarationer'!R43,0)</f>
        <v>0.33230326143134398</v>
      </c>
      <c r="F64" s="55">
        <f>IF(ISNUMBER('Historiske miljødeklarationer'!Q43),'Historiske miljødeklarationer'!Q43,0)</f>
        <v>0.27448150626121887</v>
      </c>
      <c r="G64" s="55">
        <f>IF(ISNUMBER('Historiske miljødeklarationer'!P43),'Historiske miljødeklarationer'!P43,0)</f>
        <v>0.20613485024280109</v>
      </c>
      <c r="H64" s="55">
        <f>IF(ISNUMBER('Historiske miljødeklarationer'!O43),'Historiske miljødeklarationer'!O43,0)</f>
        <v>0.16779507332417337</v>
      </c>
      <c r="I64" s="55">
        <f>IF(ISNUMBER('Historiske miljødeklarationer'!M43),'Historiske miljødeklarationer'!M43,0)</f>
        <v>8.8169426639269174E-2</v>
      </c>
      <c r="J64" s="55">
        <f>IF(ISNUMBER('Historiske miljødeklarationer'!L43),'Historiske miljødeklarationer'!L43,0)</f>
        <v>7.1472485307542952E-2</v>
      </c>
      <c r="K64" s="55">
        <f>IF(ISNUMBER('Historiske miljødeklarationer'!K43),'Historiske miljødeklarationer'!K43,0)</f>
        <v>7.0064487066584455E-2</v>
      </c>
      <c r="L64" s="55">
        <f>IF(ISNUMBER('Historiske miljødeklarationer'!J43),'Historiske miljødeklarationer'!J43,0)</f>
        <v>7.2595797503397369E-2</v>
      </c>
      <c r="M64" s="55">
        <f>IF(ISNUMBER('Historiske miljødeklarationer'!I43),'Historiske miljødeklarationer'!I43,0)</f>
        <v>5.6296579579668084E-2</v>
      </c>
      <c r="N64" s="55">
        <f>IF(ISNUMBER('Historiske miljødeklarationer'!H43),'Historiske miljødeklarationer'!H43,0)</f>
        <v>5.4682425080931907E-2</v>
      </c>
      <c r="O64" s="55">
        <f>IF(ISNUMBER('Historiske miljødeklarationer'!G43),'Historiske miljødeklarationer'!G43,0)</f>
        <v>5.3325037842484421E-2</v>
      </c>
      <c r="P64" s="55">
        <v>4.3564718920309602E-2</v>
      </c>
      <c r="Q64">
        <v>5.2387166484755984E-2</v>
      </c>
      <c r="R64" s="44">
        <v>3.7859149679692214E-2</v>
      </c>
    </row>
    <row r="65" spans="2:18" ht="15.75">
      <c r="B65" s="2" t="s">
        <v>6</v>
      </c>
      <c r="C65" s="55">
        <f>IF(ISNUMBER('Historiske miljødeklarationer'!T44),'Historiske miljødeklarationer'!T44,0)</f>
        <v>0.93759761794683461</v>
      </c>
      <c r="D65" s="55">
        <f>IF(ISNUMBER('Historiske miljødeklarationer'!S44),'Historiske miljødeklarationer'!S44,0)</f>
        <v>0.87195162734937737</v>
      </c>
      <c r="E65" s="55">
        <f>IF(ISNUMBER('Historiske miljødeklarationer'!R44),'Historiske miljødeklarationer'!R44,0)</f>
        <v>0.81439471069064029</v>
      </c>
      <c r="F65" s="55">
        <f>IF(ISNUMBER('Historiske miljødeklarationer'!Q44),'Historiske miljødeklarationer'!Q44,0)</f>
        <v>0.65013578415822326</v>
      </c>
      <c r="G65" s="55">
        <f>IF(ISNUMBER('Historiske miljødeklarationer'!P44),'Historiske miljødeklarationer'!P44,0)</f>
        <v>0.54240942540489034</v>
      </c>
      <c r="H65" s="55">
        <f>IF(ISNUMBER('Historiske miljødeklarationer'!O44),'Historiske miljødeklarationer'!O44,0)</f>
        <v>0.48709402317454764</v>
      </c>
      <c r="I65" s="55">
        <f>IF(ISNUMBER('Historiske miljødeklarationer'!M44),'Historiske miljødeklarationer'!M44,0)</f>
        <v>0.38120431858065956</v>
      </c>
      <c r="J65" s="55">
        <f>IF(ISNUMBER('Historiske miljødeklarationer'!L44),'Historiske miljødeklarationer'!L44,0)</f>
        <v>0.33318480946674223</v>
      </c>
      <c r="K65" s="55">
        <f>IF(ISNUMBER('Historiske miljødeklarationer'!K44),'Historiske miljødeklarationer'!K44,0)</f>
        <v>0.29361790426077733</v>
      </c>
      <c r="L65" s="55">
        <f>IF(ISNUMBER('Historiske miljødeklarationer'!J44),'Historiske miljødeklarationer'!J44,0)</f>
        <v>0.29143630962304307</v>
      </c>
      <c r="M65" s="55">
        <f>IF(ISNUMBER('Historiske miljødeklarationer'!I44),'Historiske miljødeklarationer'!I44,0)</f>
        <v>0.23428750176867869</v>
      </c>
      <c r="N65" s="55">
        <f>IF(ISNUMBER('Historiske miljødeklarationer'!H44),'Historiske miljødeklarationer'!H44,0)</f>
        <v>0.1979068414938677</v>
      </c>
      <c r="O65" s="55">
        <f>IF(ISNUMBER('Historiske miljødeklarationer'!G44),'Historiske miljødeklarationer'!G44,0)</f>
        <v>0.21886846576093152</v>
      </c>
      <c r="P65" s="55">
        <v>0.21337900562601722</v>
      </c>
      <c r="Q65">
        <v>0.27191790722481313</v>
      </c>
      <c r="R65" s="44">
        <v>0.27151483666572412</v>
      </c>
    </row>
    <row r="66" spans="2:18">
      <c r="B66" s="2" t="s">
        <v>7</v>
      </c>
      <c r="C66" s="55">
        <f>IF(ISNUMBER('Historiske miljødeklarationer'!T45),'Historiske miljødeklarationer'!T45,0)</f>
        <v>0.20083084939060453</v>
      </c>
      <c r="D66" s="55">
        <f>IF(ISNUMBER('Historiske miljødeklarationer'!S45),'Historiske miljødeklarationer'!S45,0)</f>
        <v>0.21554772599701935</v>
      </c>
      <c r="E66" s="55">
        <f>IF(ISNUMBER('Historiske miljødeklarationer'!R45),'Historiske miljødeklarationer'!R45,0)</f>
        <v>0.17851701063036091</v>
      </c>
      <c r="F66" s="55">
        <f>IF(ISNUMBER('Historiske miljødeklarationer'!Q45),'Historiske miljødeklarationer'!Q45,0)</f>
        <v>0.16711848067738611</v>
      </c>
      <c r="G66" s="55">
        <f>IF(ISNUMBER('Historiske miljødeklarationer'!P45),'Historiske miljødeklarationer'!P45,0)</f>
        <v>0.17394475079365432</v>
      </c>
      <c r="H66" s="55">
        <f>IF(ISNUMBER('Historiske miljødeklarationer'!O45),'Historiske miljødeklarationer'!O45,0)</f>
        <v>0.1860565856422953</v>
      </c>
      <c r="I66" s="55">
        <f>IF(ISNUMBER('Historiske miljødeklarationer'!M45),'Historiske miljødeklarationer'!M45,0)</f>
        <v>0.1782826423193066</v>
      </c>
      <c r="J66" s="55">
        <f>IF(ISNUMBER('Historiske miljødeklarationer'!L45),'Historiske miljødeklarationer'!L45,0)</f>
        <v>0.17485305447020102</v>
      </c>
      <c r="K66" s="55">
        <f>IF(ISNUMBER('Historiske miljødeklarationer'!K45),'Historiske miljødeklarationer'!K45,0)</f>
        <v>0.18627561728804565</v>
      </c>
      <c r="L66" s="55">
        <f>IF(ISNUMBER('Historiske miljødeklarationer'!J45),'Historiske miljødeklarationer'!J45,0)</f>
        <v>0.17105901123964409</v>
      </c>
      <c r="M66" s="55">
        <f>IF(ISNUMBER('Historiske miljødeklarationer'!I45),'Historiske miljødeklarationer'!I45,0)</f>
        <v>0.16394600728247166</v>
      </c>
      <c r="N66" s="55">
        <f>IF(ISNUMBER('Historiske miljødeklarationer'!H45),'Historiske miljødeklarationer'!H45,0)</f>
        <v>0.13533259590470689</v>
      </c>
      <c r="O66" s="55">
        <f>IF(ISNUMBER('Historiske miljødeklarationer'!G45),'Historiske miljødeklarationer'!G45,0)</f>
        <v>0.15608066723432643</v>
      </c>
      <c r="P66" s="55">
        <v>0.18170793506693744</v>
      </c>
      <c r="Q66">
        <v>0.17246610905346826</v>
      </c>
      <c r="R66" s="44">
        <v>0.18016858458236443</v>
      </c>
    </row>
    <row r="67" spans="2:18">
      <c r="B67" s="2" t="s">
        <v>8</v>
      </c>
      <c r="C67" s="55">
        <f>IF(ISNUMBER('Historiske miljødeklarationer'!T46),'Historiske miljødeklarationer'!T46,0)</f>
        <v>6.7106378398320038E-2</v>
      </c>
      <c r="D67" s="55">
        <f>IF(ISNUMBER('Historiske miljødeklarationer'!S46),'Historiske miljødeklarationer'!S46,0)</f>
        <v>6.288457283311627E-2</v>
      </c>
      <c r="E67" s="55">
        <f>IF(ISNUMBER('Historiske miljødeklarationer'!R46),'Historiske miljødeklarationer'!R46,0)</f>
        <v>5.3855867808636715E-2</v>
      </c>
      <c r="F67" s="55">
        <f>IF(ISNUMBER('Historiske miljødeklarationer'!Q46),'Historiske miljødeklarationer'!Q46,0)</f>
        <v>4.4774685234134026E-2</v>
      </c>
      <c r="G67" s="55">
        <f>IF(ISNUMBER('Historiske miljødeklarationer'!P46),'Historiske miljødeklarationer'!P46,0)</f>
        <v>4.4131497608813325E-2</v>
      </c>
      <c r="H67" s="55">
        <f>IF(ISNUMBER('Historiske miljødeklarationer'!O46),'Historiske miljødeklarationer'!O46,0)</f>
        <v>4.0057429151231998E-2</v>
      </c>
      <c r="I67" s="55">
        <f>IF(ISNUMBER('Historiske miljødeklarationer'!M46),'Historiske miljødeklarationer'!M46,0)</f>
        <v>5.3436202975272122E-2</v>
      </c>
      <c r="J67" s="55">
        <f>IF(ISNUMBER('Historiske miljødeklarationer'!L46),'Historiske miljødeklarationer'!L46,0)</f>
        <v>4.5747266555255336E-2</v>
      </c>
      <c r="K67" s="55">
        <f>IF(ISNUMBER('Historiske miljødeklarationer'!K46),'Historiske miljødeklarationer'!K46,0)</f>
        <v>3.5714445367700777E-2</v>
      </c>
      <c r="L67" s="55">
        <f>IF(ISNUMBER('Historiske miljødeklarationer'!J46),'Historiske miljødeklarationer'!J46,0)</f>
        <v>3.0210238491988412E-2</v>
      </c>
      <c r="M67" s="55">
        <f>IF(ISNUMBER('Historiske miljødeklarationer'!I46),'Historiske miljødeklarationer'!I46,0)</f>
        <v>2.2612950578098808E-2</v>
      </c>
      <c r="N67" s="55">
        <f>IF(ISNUMBER('Historiske miljødeklarationer'!H46),'Historiske miljødeklarationer'!H46,0)</f>
        <v>1.7325142905297481E-2</v>
      </c>
      <c r="O67" s="55">
        <f>IF(ISNUMBER('Historiske miljødeklarationer'!G46),'Historiske miljødeklarationer'!G46,0)</f>
        <v>2.1565773875341754E-2</v>
      </c>
      <c r="P67" s="55">
        <v>2.201820491626566E-2</v>
      </c>
      <c r="Q67">
        <v>2.0619653512539516E-2</v>
      </c>
      <c r="R67" s="44">
        <v>2.6255712517082967E-2</v>
      </c>
    </row>
    <row r="68" spans="2:18" ht="13.5" thickBot="1">
      <c r="B68" s="2" t="s">
        <v>9</v>
      </c>
      <c r="C68" s="55">
        <f>IF(ISNUMBER('Historiske miljødeklarationer'!T47),'Historiske miljødeklarationer'!T47,0)</f>
        <v>2.9109047180712125E-2</v>
      </c>
      <c r="D68" s="55">
        <f>IF(ISNUMBER('Historiske miljødeklarationer'!S47),'Historiske miljødeklarationer'!S47,0)</f>
        <v>2.1139139482231104E-2</v>
      </c>
      <c r="E68" s="55">
        <f>IF(ISNUMBER('Historiske miljødeklarationer'!R47),'Historiske miljødeklarationer'!R47,0)</f>
        <v>1.8574441830360968E-2</v>
      </c>
      <c r="F68" s="55">
        <f>IF(ISNUMBER('Historiske miljødeklarationer'!Q47),'Historiske miljødeklarationer'!Q47,0)</f>
        <v>2.2210297395728908E-2</v>
      </c>
      <c r="G68" s="55">
        <f>IF(ISNUMBER('Historiske miljødeklarationer'!P47),'Historiske miljødeklarationer'!P47,0)</f>
        <v>1.1499038060961917E-2</v>
      </c>
      <c r="H68" s="55">
        <f>IF(ISNUMBER('Historiske miljødeklarationer'!O47),'Historiske miljødeklarationer'!O47,0)</f>
        <v>1.2074512759017072E-2</v>
      </c>
      <c r="I68" s="55">
        <f>IF(ISNUMBER('Historiske miljødeklarationer'!M47),'Historiske miljødeklarationer'!M47,0)</f>
        <v>1.1702285950429615E-2</v>
      </c>
      <c r="J68" s="55">
        <f>IF(ISNUMBER('Historiske miljødeklarationer'!L47),'Historiske miljødeklarationer'!L47,0)</f>
        <v>1.1585026189239029E-2</v>
      </c>
      <c r="K68" s="55">
        <f>IF(ISNUMBER('Historiske miljødeklarationer'!K47),'Historiske miljødeklarationer'!K47,0)</f>
        <v>1.0544586501374737E-2</v>
      </c>
      <c r="L68" s="55">
        <f>IF(ISNUMBER('Historiske miljødeklarationer'!J47),'Historiske miljødeklarationer'!J47,0)</f>
        <v>1.6148095329267958E-2</v>
      </c>
      <c r="M68" s="55">
        <f>IF(ISNUMBER('Historiske miljødeklarationer'!I47),'Historiske miljødeklarationer'!I47,0)</f>
        <v>1.114829389147372E-2</v>
      </c>
      <c r="N68" s="55">
        <f>IF(ISNUMBER('Historiske miljødeklarationer'!H47),'Historiske miljødeklarationer'!H47,0)</f>
        <v>6.442618610677079E-3</v>
      </c>
      <c r="O68" s="55">
        <f>IF(ISNUMBER('Historiske miljødeklarationer'!G47),'Historiske miljødeklarationer'!G47,0)</f>
        <v>7.8715990620658125E-3</v>
      </c>
      <c r="P68" s="55">
        <v>6.8937630289025911E-3</v>
      </c>
      <c r="Q68">
        <v>1.7383758543704331E-2</v>
      </c>
      <c r="R68" s="44">
        <v>1.6217339888676175E-2</v>
      </c>
    </row>
    <row r="69" spans="2:18" ht="13.5" thickBot="1">
      <c r="B69" s="2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R69" s="60"/>
    </row>
    <row r="70" spans="2:18">
      <c r="B70" s="2" t="s">
        <v>11</v>
      </c>
      <c r="C70" s="55">
        <f>IF(ISNUMBER('Historiske miljødeklarationer'!T49),'Historiske miljødeklarationer'!T49,0)</f>
        <v>18.407891892343805</v>
      </c>
      <c r="D70" s="55">
        <f>IF(ISNUMBER('Historiske miljødeklarationer'!S49),'Historiske miljødeklarationer'!S49,0)</f>
        <v>16.866082671460738</v>
      </c>
      <c r="E70" s="55">
        <f>IF(ISNUMBER('Historiske miljødeklarationer'!R49),'Historiske miljødeklarationer'!R49,0)</f>
        <v>19.615882991207531</v>
      </c>
      <c r="F70" s="55">
        <f>IF(ISNUMBER('Historiske miljødeklarationer'!Q49),'Historiske miljødeklarationer'!Q49,0)</f>
        <v>20.296016906037512</v>
      </c>
      <c r="G70" s="55">
        <f>IF(ISNUMBER('Historiske miljødeklarationer'!P49),'Historiske miljødeklarationer'!P49,0)</f>
        <v>17.139848314538277</v>
      </c>
      <c r="H70" s="55">
        <f>IF(ISNUMBER('Historiske miljødeklarationer'!O49),'Historiske miljødeklarationer'!O49,0)</f>
        <v>14.32016568092426</v>
      </c>
      <c r="I70" s="55">
        <f>IF(ISNUMBER('Historiske miljødeklarationer'!M49),'Historiske miljødeklarationer'!M49,0)</f>
        <v>13.797311798173292</v>
      </c>
      <c r="J70" s="55">
        <f>IF(ISNUMBER('Historiske miljødeklarationer'!L49),'Historiske miljødeklarationer'!L49,0)</f>
        <v>13.718477041007729</v>
      </c>
      <c r="K70" s="55">
        <f>IF(ISNUMBER('Historiske miljødeklarationer'!K49),'Historiske miljødeklarationer'!K49,0)</f>
        <v>10.272502164927021</v>
      </c>
      <c r="L70" s="55">
        <f>IF(ISNUMBER('Historiske miljødeklarationer'!J49),'Historiske miljødeklarationer'!J49,0)</f>
        <v>12.699143401095196</v>
      </c>
      <c r="M70" s="55">
        <f>IF(ISNUMBER('Historiske miljødeklarationer'!I49),'Historiske miljødeklarationer'!I49,0)</f>
        <v>10.858215890978576</v>
      </c>
      <c r="N70" s="55">
        <f>IF(ISNUMBER('Historiske miljødeklarationer'!H49),'Historiske miljødeklarationer'!H49,0)</f>
        <v>7.4536770391245666</v>
      </c>
      <c r="O70" s="55">
        <f>IF(ISNUMBER('Historiske miljødeklarationer'!G49),'Historiske miljødeklarationer'!G49,0)</f>
        <v>9.5932840861330924</v>
      </c>
      <c r="P70" s="55">
        <v>6.7317874380556351</v>
      </c>
      <c r="Q70">
        <v>7.9621296494319189</v>
      </c>
      <c r="R70" s="48">
        <v>4.6353926474552054</v>
      </c>
    </row>
    <row r="71" spans="2:18">
      <c r="B71" s="2" t="s">
        <v>12</v>
      </c>
      <c r="C71" s="55">
        <f>IF(ISNUMBER('Historiske miljødeklarationer'!T50),'Historiske miljødeklarationer'!T50,0)</f>
        <v>3.3250736993949062</v>
      </c>
      <c r="D71" s="55">
        <f>IF(ISNUMBER('Historiske miljødeklarationer'!S50),'Historiske miljødeklarationer'!S50,0)</f>
        <v>1.954142356499456</v>
      </c>
      <c r="E71" s="55">
        <f>IF(ISNUMBER('Historiske miljødeklarationer'!R50),'Historiske miljødeklarationer'!R50,0)</f>
        <v>2.9351194402005452</v>
      </c>
      <c r="F71" s="55">
        <f>IF(ISNUMBER('Historiske miljødeklarationer'!Q50),'Historiske miljødeklarationer'!Q50,0)</f>
        <v>2.7224207576943127</v>
      </c>
      <c r="G71" s="55">
        <f>IF(ISNUMBER('Historiske miljødeklarationer'!P50),'Historiske miljødeklarationer'!P50,0)</f>
        <v>2.204109340975966</v>
      </c>
      <c r="H71" s="55">
        <f>IF(ISNUMBER('Historiske miljødeklarationer'!O50),'Historiske miljødeklarationer'!O50,0)</f>
        <v>2.7790903529451545</v>
      </c>
      <c r="I71" s="55">
        <f>IF(ISNUMBER('Historiske miljødeklarationer'!M50),'Historiske miljødeklarationer'!M50,0)</f>
        <v>1.9262893340344622</v>
      </c>
      <c r="J71" s="55">
        <f>IF(ISNUMBER('Historiske miljødeklarationer'!L50),'Historiske miljødeklarationer'!L50,0)</f>
        <v>1.4349903343809884</v>
      </c>
      <c r="K71" s="55">
        <f>IF(ISNUMBER('Historiske miljødeklarationer'!K50),'Historiske miljødeklarationer'!K50,0)</f>
        <v>1.3878909498815706</v>
      </c>
      <c r="L71" s="55">
        <f>IF(ISNUMBER('Historiske miljødeklarationer'!J50),'Historiske miljødeklarationer'!J50,0)</f>
        <v>3.9416165704218566</v>
      </c>
      <c r="M71" s="55">
        <f>IF(ISNUMBER('Historiske miljødeklarationer'!I50),'Historiske miljødeklarationer'!I50,0)</f>
        <v>1.8043646635292421</v>
      </c>
      <c r="N71" s="55">
        <f>IF(ISNUMBER('Historiske miljødeklarationer'!H50),'Historiske miljødeklarationer'!H50,0)</f>
        <v>1.226628297706293</v>
      </c>
      <c r="O71" s="55">
        <f>IF(ISNUMBER('Historiske miljødeklarationer'!G50),'Historiske miljødeklarationer'!G50,0)</f>
        <v>1.5188158705647177</v>
      </c>
      <c r="P71" s="55">
        <v>1.0800863573497295</v>
      </c>
      <c r="Q71">
        <v>1.3703998996353803</v>
      </c>
      <c r="R71" s="48">
        <v>0.79781941497227715</v>
      </c>
    </row>
    <row r="72" spans="2:18">
      <c r="B72" s="2" t="s">
        <v>13</v>
      </c>
      <c r="C72" s="55">
        <f>IF(ISNUMBER('Historiske miljødeklarationer'!T51),'Historiske miljødeklarationer'!T51,0)</f>
        <v>8.5148557250231818</v>
      </c>
      <c r="D72" s="55">
        <f>IF(ISNUMBER('Historiske miljødeklarationer'!S51),'Historiske miljødeklarationer'!S51,0)</f>
        <v>7.2220233585730353</v>
      </c>
      <c r="E72" s="55">
        <f>IF(ISNUMBER('Historiske miljødeklarationer'!R51),'Historiske miljødeklarationer'!R51,0)</f>
        <v>9.1971757963362375</v>
      </c>
      <c r="F72" s="55">
        <f>IF(ISNUMBER('Historiske miljødeklarationer'!Q51),'Historiske miljødeklarationer'!Q51,0)</f>
        <v>7.2316314824741834</v>
      </c>
      <c r="G72" s="55">
        <f>IF(ISNUMBER('Historiske miljødeklarationer'!P51),'Historiske miljødeklarationer'!P51,0)</f>
        <v>5.2322614427159815</v>
      </c>
      <c r="H72" s="55">
        <f>IF(ISNUMBER('Historiske miljødeklarationer'!O51),'Historiske miljødeklarationer'!O51,0)</f>
        <v>5.4252252225028812</v>
      </c>
      <c r="I72" s="55">
        <f>IF(ISNUMBER('Historiske miljødeklarationer'!M51),'Historiske miljødeklarationer'!M51,0)</f>
        <v>5.4096205180906844</v>
      </c>
      <c r="J72" s="55">
        <f>IF(ISNUMBER('Historiske miljødeklarationer'!L51),'Historiske miljødeklarationer'!L51,0)</f>
        <v>5.2986640663801001</v>
      </c>
      <c r="K72" s="55">
        <f>IF(ISNUMBER('Historiske miljødeklarationer'!K51),'Historiske miljødeklarationer'!K51,0)</f>
        <v>4.4586929828675173</v>
      </c>
      <c r="L72" s="55">
        <f>IF(ISNUMBER('Historiske miljødeklarationer'!J51),'Historiske miljødeklarationer'!J51,0)</f>
        <v>5.6377607443133604</v>
      </c>
      <c r="M72" s="55">
        <f>IF(ISNUMBER('Historiske miljødeklarationer'!I51),'Historiske miljødeklarationer'!I51,0)</f>
        <v>4.3082317622617454</v>
      </c>
      <c r="N72" s="55">
        <f>IF(ISNUMBER('Historiske miljødeklarationer'!H51),'Historiske miljødeklarationer'!H51,0)</f>
        <v>2.9739493852056267</v>
      </c>
      <c r="O72" s="55">
        <f>IF(ISNUMBER('Historiske miljødeklarationer'!G51),'Historiske miljødeklarationer'!G51,0)</f>
        <v>3.8208072987776776</v>
      </c>
      <c r="P72" s="55">
        <v>2.6424819452066712</v>
      </c>
      <c r="Q72">
        <v>2.894836997291792</v>
      </c>
      <c r="R72" s="48">
        <v>1.6853162060461004</v>
      </c>
    </row>
    <row r="73" spans="2:18">
      <c r="B73" s="2" t="s">
        <v>14</v>
      </c>
      <c r="C73" s="55">
        <f>IF(ISNUMBER('Historiske miljødeklarationer'!T52),'Historiske miljødeklarationer'!T52,0)</f>
        <v>11.511532224062632</v>
      </c>
      <c r="D73" s="55">
        <f>IF(ISNUMBER('Historiske miljødeklarationer'!S52),'Historiske miljødeklarationer'!S52,0)</f>
        <v>11.76835679593295</v>
      </c>
      <c r="E73" s="55">
        <f>IF(ISNUMBER('Historiske miljødeklarationer'!R52),'Historiske miljødeklarationer'!R52,0)</f>
        <v>10.84421042284121</v>
      </c>
      <c r="F73" s="55">
        <f>IF(ISNUMBER('Historiske miljødeklarationer'!Q52),'Historiske miljødeklarationer'!Q52,0)</f>
        <v>11.092253627675294</v>
      </c>
      <c r="G73" s="55">
        <f>IF(ISNUMBER('Historiske miljødeklarationer'!P52),'Historiske miljødeklarationer'!P52,0)</f>
        <v>12.408586461317284</v>
      </c>
      <c r="H73" s="55">
        <f>IF(ISNUMBER('Historiske miljødeklarationer'!O52),'Historiske miljødeklarationer'!O52,0)</f>
        <v>15.697151532417092</v>
      </c>
      <c r="I73" s="55">
        <f>IF(ISNUMBER('Historiske miljødeklarationer'!M52),'Historiske miljødeklarationer'!M52,0)</f>
        <v>9.6949759349209561</v>
      </c>
      <c r="J73" s="55">
        <f>IF(ISNUMBER('Historiske miljødeklarationer'!L52),'Historiske miljødeklarationer'!L52,0)</f>
        <v>10.244247742244964</v>
      </c>
      <c r="K73" s="55">
        <f>IF(ISNUMBER('Historiske miljødeklarationer'!K52),'Historiske miljødeklarationer'!K52,0)</f>
        <v>11.150198336320541</v>
      </c>
      <c r="L73" s="55">
        <f>IF(ISNUMBER('Historiske miljødeklarationer'!J52),'Historiske miljødeklarationer'!J52,0)</f>
        <v>10.777029907160479</v>
      </c>
      <c r="M73" s="55">
        <f>IF(ISNUMBER('Historiske miljødeklarationer'!I52),'Historiske miljødeklarationer'!I52,0)</f>
        <v>11.740341707326939</v>
      </c>
      <c r="N73" s="55">
        <f>IF(ISNUMBER('Historiske miljødeklarationer'!H52),'Historiske miljødeklarationer'!H52,0)</f>
        <v>11.834418451480413</v>
      </c>
      <c r="O73" s="55">
        <f>IF(ISNUMBER('Historiske miljødeklarationer'!G52),'Historiske miljødeklarationer'!G52,0)</f>
        <v>11.408450540976503</v>
      </c>
      <c r="P73" s="55">
        <v>10.762588719164695</v>
      </c>
      <c r="Q73">
        <v>10.766929208752938</v>
      </c>
      <c r="R73" s="48">
        <v>11.84126113867149</v>
      </c>
    </row>
    <row r="74" spans="2:18">
      <c r="B74" s="2" t="s">
        <v>15</v>
      </c>
      <c r="C74" s="55">
        <f>IF(ISNUMBER('Historiske miljødeklarationer'!T53),'Historiske miljødeklarationer'!T53,0)</f>
        <v>2.1605314859699654</v>
      </c>
      <c r="D74" s="55">
        <f>IF(ISNUMBER('Historiske miljødeklarationer'!S53),'Historiske miljødeklarationer'!S53,0)</f>
        <v>2.0029048069909465</v>
      </c>
      <c r="E74" s="55">
        <f>IF(ISNUMBER('Historiske miljødeklarationer'!R53),'Historiske miljødeklarationer'!R53,0)</f>
        <v>2.241650852526003</v>
      </c>
      <c r="F74" s="55">
        <f>IF(ISNUMBER('Historiske miljødeklarationer'!Q53),'Historiske miljødeklarationer'!Q53,0)</f>
        <v>2.1815933778374816</v>
      </c>
      <c r="G74" s="55">
        <f>IF(ISNUMBER('Historiske miljødeklarationer'!P53),'Historiske miljødeklarationer'!P53,0)</f>
        <v>2.2240994480246559</v>
      </c>
      <c r="H74" s="55">
        <f>IF(ISNUMBER('Historiske miljødeklarationer'!O53),'Historiske miljødeklarationer'!O53,0)</f>
        <v>2.0210665563991235</v>
      </c>
      <c r="I74" s="55">
        <f>IF(ISNUMBER('Historiske miljødeklarationer'!M53),'Historiske miljødeklarationer'!M53,0)</f>
        <v>1.5700032504406591</v>
      </c>
      <c r="J74" s="55">
        <f>IF(ISNUMBER('Historiske miljødeklarationer'!L53),'Historiske miljødeklarationer'!L53,0)</f>
        <v>1.7387469733810788</v>
      </c>
      <c r="K74" s="55">
        <f>IF(ISNUMBER('Historiske miljødeklarationer'!K53),'Historiske miljødeklarationer'!K53,0)</f>
        <v>1.8430083122558933</v>
      </c>
      <c r="L74" s="55">
        <f>IF(ISNUMBER('Historiske miljødeklarationer'!J53),'Historiske miljødeklarationer'!J53,0)</f>
        <v>1.7499280352563023</v>
      </c>
      <c r="M74" s="55">
        <f>IF(ISNUMBER('Historiske miljødeklarationer'!I53),'Historiske miljødeklarationer'!I53,0)</f>
        <v>1.8779313748492585</v>
      </c>
      <c r="N74" s="55">
        <f>IF(ISNUMBER('Historiske miljødeklarationer'!H53),'Historiske miljødeklarationer'!H53,0)</f>
        <v>1.9478643410743299</v>
      </c>
      <c r="O74" s="55">
        <f>IF(ISNUMBER('Historiske miljødeklarationer'!G53),'Historiske miljødeklarationer'!G53,0)</f>
        <v>1.839471822501926</v>
      </c>
      <c r="P74" s="55">
        <v>1.6853721665350532</v>
      </c>
      <c r="Q74">
        <v>1.6309172262910134</v>
      </c>
      <c r="R74" s="48">
        <v>1.793651318555155</v>
      </c>
    </row>
    <row r="75" spans="2:18">
      <c r="B75" s="2" t="s">
        <v>16</v>
      </c>
      <c r="C75" s="55">
        <f>IF(ISNUMBER('Historiske miljødeklarationer'!T54),'Historiske miljødeklarationer'!T54,0)</f>
        <v>1.0491224211324854</v>
      </c>
      <c r="D75" s="55">
        <f>IF(ISNUMBER('Historiske miljødeklarationer'!S54),'Historiske miljødeklarationer'!S54,0)</f>
        <v>1.1522533350186317</v>
      </c>
      <c r="E75" s="55">
        <f>IF(ISNUMBER('Historiske miljødeklarationer'!R54),'Historiske miljødeklarationer'!R54,0)</f>
        <v>1.112533467826645</v>
      </c>
      <c r="F75" s="55">
        <f>IF(ISNUMBER('Historiske miljødeklarationer'!Q54),'Historiske miljødeklarationer'!Q54,0)</f>
        <v>2.6183780753399932</v>
      </c>
      <c r="G75" s="55">
        <f>IF(ISNUMBER('Historiske miljødeklarationer'!P54),'Historiske miljødeklarationer'!P54,0)</f>
        <v>1.4079013413790538</v>
      </c>
      <c r="H75" s="55">
        <f>IF(ISNUMBER('Historiske miljødeklarationer'!O54),'Historiske miljødeklarationer'!O54,0)</f>
        <v>2.5317630857840165</v>
      </c>
      <c r="I75" s="55">
        <f>IF(ISNUMBER('Historiske miljødeklarationer'!M54),'Historiske miljødeklarationer'!M54,0)</f>
        <v>1.2032256719602235</v>
      </c>
      <c r="J75" s="55">
        <f>IF(ISNUMBER('Historiske miljødeklarationer'!L54),'Historiske miljødeklarationer'!L54,0)</f>
        <v>1.4465013906026507</v>
      </c>
      <c r="K75" s="55">
        <f>IF(ISNUMBER('Historiske miljødeklarationer'!K54),'Historiske miljødeklarationer'!K54,0)</f>
        <v>1.2989156485560847</v>
      </c>
      <c r="L75" s="55">
        <f>IF(ISNUMBER('Historiske miljødeklarationer'!J54),'Historiske miljødeklarationer'!J54,0)</f>
        <v>1.1666288975924142</v>
      </c>
      <c r="M75" s="55">
        <f>IF(ISNUMBER('Historiske miljødeklarationer'!I54),'Historiske miljødeklarationer'!I54,0)</f>
        <v>1.6081439238907682</v>
      </c>
      <c r="N75" s="55">
        <f>IF(ISNUMBER('Historiske miljødeklarationer'!H54),'Historiske miljødeklarationer'!H54,0)</f>
        <v>1.2684352486848882</v>
      </c>
      <c r="O75" s="55">
        <f>IF(ISNUMBER('Historiske miljødeklarationer'!G54),'Historiske miljødeklarationer'!G54,0)</f>
        <v>1.4747128589028911</v>
      </c>
      <c r="P75" s="55">
        <v>1.7890970288369639</v>
      </c>
      <c r="Q75">
        <v>1.5527463347471575</v>
      </c>
      <c r="R75" s="48">
        <v>1.6619110501554615</v>
      </c>
    </row>
    <row r="76" spans="2:18">
      <c r="B76" s="2" t="s">
        <v>17</v>
      </c>
      <c r="C76" s="55">
        <f>IF(ISNUMBER('Historiske miljødeklarationer'!T55),'Historiske miljødeklarationer'!T55,0)</f>
        <v>0</v>
      </c>
      <c r="D76" s="55">
        <f>IF(ISNUMBER('Historiske miljødeklarationer'!S55),'Historiske miljødeklarationer'!S55,0)</f>
        <v>0</v>
      </c>
      <c r="E76" s="55">
        <f>IF(ISNUMBER('Historiske miljødeklarationer'!R55),'Historiske miljødeklarationer'!R55,0)</f>
        <v>0</v>
      </c>
      <c r="F76" s="55">
        <f>IF(ISNUMBER('Historiske miljødeklarationer'!Q55),'Historiske miljødeklarationer'!Q55,0)</f>
        <v>0.11959657892057912</v>
      </c>
      <c r="G76" s="55">
        <f>IF(ISNUMBER('Historiske miljødeklarationer'!P55),'Historiske miljødeklarationer'!P55,0)</f>
        <v>0.13771587039571712</v>
      </c>
      <c r="H76" s="55">
        <f>IF(ISNUMBER('Historiske miljødeklarationer'!O55),'Historiske miljødeklarationer'!O55,0)</f>
        <v>0.25978927945266317</v>
      </c>
      <c r="I76" s="55">
        <f>IF(ISNUMBER('Historiske miljødeklarationer'!M55),'Historiske miljødeklarationer'!M55,0)</f>
        <v>0.12191264725432929</v>
      </c>
      <c r="J76" s="55">
        <f>IF(ISNUMBER('Historiske miljødeklarationer'!L55),'Historiske miljødeklarationer'!L55,0)</f>
        <v>0.12309314099689807</v>
      </c>
      <c r="K76" s="55">
        <f>IF(ISNUMBER('Historiske miljødeklarationer'!K55),'Historiske miljødeklarationer'!K55,0)</f>
        <v>0.1904526532153597</v>
      </c>
      <c r="L76" s="55">
        <f>IF(ISNUMBER('Historiske miljødeklarationer'!J55),'Historiske miljødeklarationer'!J55,0)</f>
        <v>4.7215294012462293E-2</v>
      </c>
      <c r="M76" s="55">
        <f>IF(ISNUMBER('Historiske miljødeklarationer'!I55),'Historiske miljødeklarationer'!I55,0)</f>
        <v>6.4588616508524696E-2</v>
      </c>
      <c r="N76" s="55">
        <f>IF(ISNUMBER('Historiske miljødeklarationer'!H55),'Historiske miljødeklarationer'!H55,0)</f>
        <v>0.10806582971834104</v>
      </c>
      <c r="O76" s="55">
        <f>IF(ISNUMBER('Historiske miljødeklarationer'!G55),'Historiske miljødeklarationer'!G55,0)</f>
        <v>5.5436861836969178E-2</v>
      </c>
      <c r="P76" s="55">
        <v>9.6986669392706518E-2</v>
      </c>
      <c r="Q76">
        <v>9.3190009167300095E-2</v>
      </c>
      <c r="R76" s="48">
        <v>0.11410886986786407</v>
      </c>
    </row>
    <row r="77" spans="2:18">
      <c r="B77" s="2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2:18">
      <c r="B78" s="2" t="s">
        <v>19</v>
      </c>
      <c r="C78" s="55">
        <f>IF(ISNUMBER('Historiske miljødeklarationer'!T57),'Historiske miljødeklarationer'!T57,0)</f>
        <v>163.62221471431812</v>
      </c>
      <c r="D78" s="55">
        <f>IF(ISNUMBER('Historiske miljødeklarationer'!S57),'Historiske miljødeklarationer'!S57,0)</f>
        <v>145.06747225897465</v>
      </c>
      <c r="E78" s="55">
        <f>IF(ISNUMBER('Historiske miljødeklarationer'!R57),'Historiske miljødeklarationer'!R57,0)</f>
        <v>203.0250978680111</v>
      </c>
      <c r="F78" s="55">
        <f>IF(ISNUMBER('Historiske miljødeklarationer'!Q57),'Historiske miljødeklarationer'!Q57,0)</f>
        <v>194.15416885150859</v>
      </c>
      <c r="G78" s="55">
        <f>IF(ISNUMBER('Historiske miljødeklarationer'!P57),'Historiske miljødeklarationer'!P57,0)</f>
        <v>145.8666343234637</v>
      </c>
      <c r="H78" s="55">
        <f>IF(ISNUMBER('Historiske miljødeklarationer'!O57),'Historiske miljødeklarationer'!O57,0)</f>
        <v>153.94723796952081</v>
      </c>
      <c r="I78" s="55">
        <f>IF(ISNUMBER('Historiske miljødeklarationer'!M57),'Historiske miljødeklarationer'!M57,0)</f>
        <v>149.52621251518275</v>
      </c>
      <c r="J78" s="55">
        <f>IF(ISNUMBER('Historiske miljødeklarationer'!L57),'Historiske miljødeklarationer'!L57,0)</f>
        <v>128.90292314178802</v>
      </c>
      <c r="K78" s="55">
        <f>IF(ISNUMBER('Historiske miljødeklarationer'!K57),'Historiske miljødeklarationer'!K57,0)</f>
        <v>102.33340388703836</v>
      </c>
      <c r="L78" s="55">
        <f>IF(ISNUMBER('Historiske miljødeklarationer'!J57),'Historiske miljødeklarationer'!J57,0)</f>
        <v>134.58666167584661</v>
      </c>
      <c r="M78" s="55">
        <f>IF(ISNUMBER('Historiske miljødeklarationer'!I57),'Historiske miljødeklarationer'!I57,0)</f>
        <v>107.2622836878063</v>
      </c>
      <c r="N78" s="55">
        <f>IF(ISNUMBER('Historiske miljødeklarationer'!H57),'Historiske miljødeklarationer'!H57,0)</f>
        <v>72.46286166090934</v>
      </c>
      <c r="O78" s="55">
        <f>IF(ISNUMBER('Historiske miljødeklarationer'!G57),'Historiske miljødeklarationer'!G57,0)</f>
        <v>87.992385452383303</v>
      </c>
      <c r="P78" s="55">
        <v>61.859105539412958</v>
      </c>
    </row>
    <row r="79" spans="2:18">
      <c r="B79" s="2" t="s">
        <v>20</v>
      </c>
      <c r="C79" s="55">
        <f>IF(ISNUMBER('Historiske miljødeklarationer'!T58),'Historiske miljødeklarationer'!T58,0)</f>
        <v>22.710426993746484</v>
      </c>
      <c r="D79" s="55">
        <f>IF(ISNUMBER('Historiske miljødeklarationer'!S58),'Historiske miljødeklarationer'!S58,0)</f>
        <v>16.587454977788681</v>
      </c>
      <c r="E79" s="55">
        <f>IF(ISNUMBER('Historiske miljødeklarationer'!R58),'Historiske miljødeklarationer'!R58,0)</f>
        <v>14.160045691717784</v>
      </c>
      <c r="F79" s="55">
        <f>IF(ISNUMBER('Historiske miljødeklarationer'!Q58),'Historiske miljødeklarationer'!Q58,0)</f>
        <v>13.730847083453988</v>
      </c>
      <c r="G79" s="55">
        <f>IF(ISNUMBER('Historiske miljødeklarationer'!P58),'Historiske miljødeklarationer'!P58,0)</f>
        <v>11.682661605504489</v>
      </c>
      <c r="H79" s="55">
        <f>IF(ISNUMBER('Historiske miljødeklarationer'!O58),'Historiske miljødeklarationer'!O58,0)</f>
        <v>12.710654233140616</v>
      </c>
      <c r="I79" s="55">
        <f>IF(ISNUMBER('Historiske miljødeklarationer'!M58),'Historiske miljødeklarationer'!M58,0)</f>
        <v>4.9661551054485606</v>
      </c>
      <c r="J79" s="55">
        <f>IF(ISNUMBER('Historiske miljødeklarationer'!L58),'Historiske miljødeklarationer'!L58,0)</f>
        <v>3.1798722871553777</v>
      </c>
      <c r="K79" s="55">
        <f>IF(ISNUMBER('Historiske miljødeklarationer'!K58),'Historiske miljødeklarationer'!K58,0)</f>
        <v>2.8395655420608303</v>
      </c>
      <c r="L79" s="55">
        <f>IF(ISNUMBER('Historiske miljødeklarationer'!J58),'Historiske miljødeklarationer'!J58,0)</f>
        <v>1.7442913746113631</v>
      </c>
      <c r="M79" s="55">
        <f>IF(ISNUMBER('Historiske miljødeklarationer'!I58),'Historiske miljødeklarationer'!I58,0)</f>
        <v>1.3456683676856909</v>
      </c>
      <c r="N79" s="55">
        <f>IF(ISNUMBER('Historiske miljødeklarationer'!H58),'Historiske miljødeklarationer'!H58,0)</f>
        <v>2.1155584140657835</v>
      </c>
      <c r="O79" s="55">
        <f>IF(ISNUMBER('Historiske miljødeklarationer'!G58),'Historiske miljødeklarationer'!G58,0)</f>
        <v>1.9259198770316734</v>
      </c>
      <c r="P79" s="55">
        <v>1.9223298465716385</v>
      </c>
    </row>
    <row r="80" spans="2:18">
      <c r="B80" s="2" t="s">
        <v>21</v>
      </c>
      <c r="C80" s="55">
        <f>IF(ISNUMBER('Historiske miljødeklarationer'!T59),'Historiske miljødeklarationer'!T59,0)</f>
        <v>41.62419166815625</v>
      </c>
      <c r="D80" s="55">
        <f>IF(ISNUMBER('Historiske miljødeklarationer'!S59),'Historiske miljødeklarationer'!S59,0)</f>
        <v>35.785129723124861</v>
      </c>
      <c r="E80" s="55">
        <f>IF(ISNUMBER('Historiske miljødeklarationer'!R59),'Historiske miljødeklarationer'!R59,0)</f>
        <v>41.283201907025408</v>
      </c>
      <c r="F80" s="55">
        <f>IF(ISNUMBER('Historiske miljødeklarationer'!Q59),'Historiske miljødeklarationer'!Q59,0)</f>
        <v>32.161558131739071</v>
      </c>
      <c r="G80" s="55">
        <f>IF(ISNUMBER('Historiske miljødeklarationer'!P59),'Historiske miljødeklarationer'!P59,0)</f>
        <v>31.193138641143968</v>
      </c>
      <c r="H80" s="55">
        <f>IF(ISNUMBER('Historiske miljødeklarationer'!O59),'Historiske miljødeklarationer'!O59,0)</f>
        <v>27.347501035649465</v>
      </c>
      <c r="I80" s="55">
        <f>IF(ISNUMBER('Historiske miljødeklarationer'!M59),'Historiske miljødeklarationer'!M59,0)</f>
        <v>32.029123226752226</v>
      </c>
      <c r="J80" s="55">
        <f>IF(ISNUMBER('Historiske miljødeklarationer'!L59),'Historiske miljødeklarationer'!L59,0)</f>
        <v>25.211586027082479</v>
      </c>
      <c r="K80" s="55">
        <f>IF(ISNUMBER('Historiske miljødeklarationer'!K59),'Historiske miljødeklarationer'!K59,0)</f>
        <v>21.86900450874262</v>
      </c>
      <c r="L80" s="55">
        <f>IF(ISNUMBER('Historiske miljødeklarationer'!J59),'Historiske miljødeklarationer'!J59,0)</f>
        <v>17.260106009688176</v>
      </c>
      <c r="M80" s="55">
        <f>IF(ISNUMBER('Historiske miljødeklarationer'!I59),'Historiske miljødeklarationer'!I59,0)</f>
        <v>11.638603004668624</v>
      </c>
      <c r="N80" s="55">
        <f>IF(ISNUMBER('Historiske miljødeklarationer'!H59),'Historiske miljødeklarationer'!H59,0)</f>
        <v>10.687093083305317</v>
      </c>
      <c r="O80" s="55">
        <f>IF(ISNUMBER('Historiske miljødeklarationer'!G59),'Historiske miljødeklarationer'!G59,0)</f>
        <v>13.287975961433855</v>
      </c>
      <c r="P80" s="55">
        <v>11.699718007035763</v>
      </c>
    </row>
    <row r="81" spans="2:19">
      <c r="B81" s="2" t="s">
        <v>22</v>
      </c>
      <c r="C81" s="55">
        <f>IF(ISNUMBER('Historiske miljødeklarationer'!T60),'Historiske miljødeklarationer'!T60,0)</f>
        <v>47.219506398901963</v>
      </c>
      <c r="D81" s="55">
        <f>IF(ISNUMBER('Historiske miljødeklarationer'!S60),'Historiske miljødeklarationer'!S60,0)</f>
        <v>49.872675042529615</v>
      </c>
      <c r="E81" s="55">
        <f>IF(ISNUMBER('Historiske miljødeklarationer'!R60),'Historiske miljødeklarationer'!R60,0)</f>
        <v>32.396744242650612</v>
      </c>
      <c r="F81" s="55">
        <f>IF(ISNUMBER('Historiske miljødeklarationer'!Q60),'Historiske miljødeklarationer'!Q60,0)</f>
        <v>40.600998374975468</v>
      </c>
      <c r="G81" s="55">
        <f>IF(ISNUMBER('Historiske miljødeklarationer'!P60),'Historiske miljødeklarationer'!P60,0)</f>
        <v>45.466556645215682</v>
      </c>
      <c r="H81" s="55">
        <f>IF(ISNUMBER('Historiske miljødeklarationer'!O60),'Historiske miljødeklarationer'!O60,0)</f>
        <v>50.419832670636985</v>
      </c>
      <c r="I81" s="55">
        <f>IF(ISNUMBER('Historiske miljødeklarationer'!M60),'Historiske miljødeklarationer'!M60,0)</f>
        <v>58.045202264270785</v>
      </c>
      <c r="J81" s="55">
        <f>IF(ISNUMBER('Historiske miljødeklarationer'!L60),'Historiske miljødeklarationer'!L60,0)</f>
        <v>57.140919633214871</v>
      </c>
      <c r="K81" s="55">
        <f>IF(ISNUMBER('Historiske miljødeklarationer'!K60),'Historiske miljødeklarationer'!K60,0)</f>
        <v>62.277470323751558</v>
      </c>
      <c r="L81" s="55">
        <f>IF(ISNUMBER('Historiske miljødeklarationer'!J60),'Historiske miljødeklarationer'!J60,0)</f>
        <v>61.492988814258254</v>
      </c>
      <c r="M81" s="55">
        <f>IF(ISNUMBER('Historiske miljødeklarationer'!I60),'Historiske miljødeklarationer'!I60,0)</f>
        <v>60.205268748296639</v>
      </c>
      <c r="N81" s="55">
        <f>IF(ISNUMBER('Historiske miljødeklarationer'!H60),'Historiske miljødeklarationer'!H60,0)</f>
        <v>60.753481337224706</v>
      </c>
      <c r="O81" s="55">
        <f>IF(ISNUMBER('Historiske miljødeklarationer'!G60),'Historiske miljødeklarationer'!G60,0)</f>
        <v>69.123332142861102</v>
      </c>
      <c r="P81" s="55">
        <v>90.807716654521244</v>
      </c>
    </row>
    <row r="82" spans="2:19">
      <c r="B82" s="2" t="s">
        <v>23</v>
      </c>
      <c r="C82" s="55">
        <f>IF(ISNUMBER('Historiske miljødeklarationer'!T61),'Historiske miljødeklarationer'!T61,0)</f>
        <v>50.0910748137211</v>
      </c>
      <c r="D82" s="55">
        <f>IF(ISNUMBER('Historiske miljødeklarationer'!S61),'Historiske miljødeklarationer'!S61,0)</f>
        <v>61.490007245018887</v>
      </c>
      <c r="E82" s="55">
        <f>IF(ISNUMBER('Historiske miljødeklarationer'!R61),'Historiske miljødeklarationer'!R61,0)</f>
        <v>62.242564811928631</v>
      </c>
      <c r="F82" s="55">
        <f>IF(ISNUMBER('Historiske miljødeklarationer'!Q61),'Historiske miljødeklarationer'!Q61,0)</f>
        <v>63.296439637552346</v>
      </c>
      <c r="G82" s="55">
        <f>IF(ISNUMBER('Historiske miljødeklarationer'!P61),'Historiske miljødeklarationer'!P61,0)</f>
        <v>67.162544359288617</v>
      </c>
      <c r="H82" s="55">
        <f>IF(ISNUMBER('Historiske miljødeklarationer'!O61),'Historiske miljødeklarationer'!O61,0)</f>
        <v>66.494067210015046</v>
      </c>
      <c r="I82" s="55">
        <f>IF(ISNUMBER('Historiske miljødeklarationer'!M61),'Historiske miljødeklarationer'!M61,0)</f>
        <v>52.117126294917142</v>
      </c>
      <c r="J82" s="55">
        <f>IF(ISNUMBER('Historiske miljødeklarationer'!L61),'Historiske miljødeklarationer'!L61,0)</f>
        <v>55.011123622405457</v>
      </c>
      <c r="K82" s="55">
        <f>IF(ISNUMBER('Historiske miljødeklarationer'!K61),'Historiske miljødeklarationer'!K61,0)</f>
        <v>63.196532877564003</v>
      </c>
      <c r="L82" s="55">
        <f>IF(ISNUMBER('Historiske miljødeklarationer'!J61),'Historiske miljødeklarationer'!J61,0)</f>
        <v>58.836572821639649</v>
      </c>
      <c r="M82" s="55">
        <f>IF(ISNUMBER('Historiske miljødeklarationer'!I61),'Historiske miljødeklarationer'!I61,0)</f>
        <v>62.158724578585506</v>
      </c>
      <c r="N82" s="55">
        <f>IF(ISNUMBER('Historiske miljødeklarationer'!H61),'Historiske miljødeklarationer'!H61,0)</f>
        <v>64.607822314019089</v>
      </c>
      <c r="O82" s="55">
        <f>IF(ISNUMBER('Historiske miljødeklarationer'!G61),'Historiske miljødeklarationer'!G61,0)</f>
        <v>62.493962240307496</v>
      </c>
      <c r="P82" s="55">
        <v>58.896928613023</v>
      </c>
    </row>
    <row r="83" spans="2:19">
      <c r="B83" s="2" t="s">
        <v>24</v>
      </c>
      <c r="C83" s="55">
        <f>IF(ISNUMBER('Historiske miljødeklarationer'!T62),'Historiske miljødeklarationer'!T62,0)</f>
        <v>4.8863262730105799</v>
      </c>
      <c r="D83" s="55">
        <f>IF(ISNUMBER('Historiske miljødeklarationer'!S62),'Historiske miljødeklarationer'!S62,0)</f>
        <v>0.33722623716335437</v>
      </c>
      <c r="E83" s="55">
        <f>IF(ISNUMBER('Historiske miljødeklarationer'!R62),'Historiske miljødeklarationer'!R62,0)</f>
        <v>0</v>
      </c>
      <c r="F83" s="55">
        <f>IF(ISNUMBER('Historiske miljødeklarationer'!Q62),'Historiske miljødeklarationer'!Q62,0)</f>
        <v>7.919773453603568E-2</v>
      </c>
      <c r="G83" s="55">
        <f>IF(ISNUMBER('Historiske miljødeklarationer'!P62),'Historiske miljødeklarationer'!P62,0)</f>
        <v>0.21286569207194533</v>
      </c>
      <c r="H83" s="55">
        <f>IF(ISNUMBER('Historiske miljødeklarationer'!O62),'Historiske miljødeklarationer'!O62,0)</f>
        <v>0.19346010172006831</v>
      </c>
      <c r="I83" s="55">
        <f>IF(ISNUMBER('Historiske miljødeklarationer'!M62),'Historiske miljødeklarationer'!M62,0)</f>
        <v>8.5124971240742198E-2</v>
      </c>
      <c r="J83" s="55">
        <f>IF(ISNUMBER('Historiske miljødeklarationer'!L62),'Historiske miljødeklarationer'!L62,0)</f>
        <v>8.4658995706727372E-2</v>
      </c>
      <c r="K83" s="55">
        <f>IF(ISNUMBER('Historiske miljødeklarationer'!K62),'Historiske miljødeklarationer'!K62,0)</f>
        <v>0.13827384411526114</v>
      </c>
      <c r="L83" s="55">
        <f>IF(ISNUMBER('Historiske miljødeklarationer'!J62),'Historiske miljødeklarationer'!J62,0)</f>
        <v>6.4102515958525438E-2</v>
      </c>
      <c r="M83" s="55">
        <f>IF(ISNUMBER('Historiske miljødeklarationer'!I62),'Historiske miljødeklarationer'!I62,0)</f>
        <v>8.7689654529821859E-2</v>
      </c>
      <c r="N83" s="55">
        <f>IF(ISNUMBER('Historiske miljødeklarationer'!H62),'Historiske miljødeklarationer'!H62,0)</f>
        <v>0.12007314413149005</v>
      </c>
      <c r="O83" s="55">
        <f>IF(ISNUMBER('Historiske miljødeklarationer'!G62),'Historiske miljødeklarationer'!G62,0)</f>
        <v>6.1596513152187976E-2</v>
      </c>
      <c r="P83" s="55">
        <v>0.10776296599189611</v>
      </c>
    </row>
    <row r="84" spans="2:19">
      <c r="B84" s="2" t="s">
        <v>25</v>
      </c>
      <c r="C84" s="55">
        <f>IF(ISNUMBER('Historiske miljødeklarationer'!T63),'Historiske miljødeklarationer'!T63,0)</f>
        <v>0</v>
      </c>
      <c r="D84" s="55">
        <f>IF(ISNUMBER('Historiske miljødeklarationer'!S63),'Historiske miljødeklarationer'!S63,0)</f>
        <v>0</v>
      </c>
      <c r="E84" s="55">
        <f>IF(ISNUMBER('Historiske miljødeklarationer'!R63),'Historiske miljødeklarationer'!R63,0)</f>
        <v>0</v>
      </c>
      <c r="F84" s="55">
        <f>IF(ISNUMBER('Historiske miljødeklarationer'!Q63),'Historiske miljødeklarationer'!Q63,0)</f>
        <v>0</v>
      </c>
      <c r="G84" s="55">
        <f>IF(ISNUMBER('Historiske miljødeklarationer'!P63),'Historiske miljødeklarationer'!P63,0)</f>
        <v>0</v>
      </c>
      <c r="H84" s="55">
        <f>IF(ISNUMBER('Historiske miljødeklarationer'!O63),'Historiske miljødeklarationer'!O63,0)</f>
        <v>9.0746938118177116</v>
      </c>
      <c r="I84" s="55">
        <f>IF(ISNUMBER('Historiske miljødeklarationer'!M63),'Historiske miljødeklarationer'!M63,0)</f>
        <v>9.2711853947365253</v>
      </c>
      <c r="J84" s="55">
        <f>IF(ISNUMBER('Historiske miljødeklarationer'!L63),'Historiske miljødeklarationer'!L63,0)</f>
        <v>2.9264290012560181</v>
      </c>
      <c r="K84" s="55">
        <f>IF(ISNUMBER('Historiske miljødeklarationer'!K63),'Historiske miljødeklarationer'!K63,0)</f>
        <v>2.3206489187218846</v>
      </c>
      <c r="L84" s="55">
        <f>IF(ISNUMBER('Historiske miljødeklarationer'!J63),'Historiske miljødeklarationer'!J63,0)</f>
        <v>12.842103113426642</v>
      </c>
      <c r="M84" s="55">
        <f>IF(ISNUMBER('Historiske miljødeklarationer'!I63),'Historiske miljødeklarationer'!I63,0)</f>
        <v>10.43584571762783</v>
      </c>
      <c r="N84" s="55">
        <f>IF(ISNUMBER('Historiske miljødeklarationer'!H63),'Historiske miljødeklarationer'!H63,0)</f>
        <v>1.2624239408333207</v>
      </c>
      <c r="O84" s="55">
        <f>IF(ISNUMBER('Historiske miljødeklarationer'!G63),'Historiske miljødeklarationer'!G63,0)</f>
        <v>4.3710885226232739</v>
      </c>
      <c r="P84" s="55">
        <v>2.7946891642245428</v>
      </c>
    </row>
    <row r="85" spans="2:19">
      <c r="B85" s="2" t="s">
        <v>26</v>
      </c>
      <c r="C85" s="55">
        <f>IF(ISNUMBER('Historiske miljødeklarationer'!T64),'Historiske miljødeklarationer'!T64,0)</f>
        <v>0.14461891570580976</v>
      </c>
      <c r="D85" s="55">
        <f>IF(ISNUMBER('Historiske miljødeklarationer'!S64),'Historiske miljødeklarationer'!S64,0)</f>
        <v>0.52779660002802609</v>
      </c>
      <c r="E85" s="55">
        <f>IF(ISNUMBER('Historiske miljødeklarationer'!R64),'Historiske miljødeklarationer'!R64,0)</f>
        <v>0</v>
      </c>
      <c r="F85" s="55">
        <f>IF(ISNUMBER('Historiske miljødeklarationer'!Q64),'Historiske miljødeklarationer'!Q64,0)</f>
        <v>0.27489483226610151</v>
      </c>
      <c r="G85" s="55">
        <f>IF(ISNUMBER('Historiske miljødeklarationer'!P64),'Historiske miljødeklarationer'!P64,0)</f>
        <v>0.79232287757798836</v>
      </c>
      <c r="H85" s="55">
        <f>IF(ISNUMBER('Historiske miljødeklarationer'!O64),'Historiske miljødeklarationer'!O64,0)</f>
        <v>1.2261689861519032</v>
      </c>
      <c r="I85" s="55">
        <f>IF(ISNUMBER('Historiske miljødeklarationer'!M64),'Historiske miljødeklarationer'!M64,0)</f>
        <v>0.34596277511772444</v>
      </c>
      <c r="J85" s="55">
        <f>IF(ISNUMBER('Historiske miljødeklarationer'!L64),'Historiske miljødeklarationer'!L64,0)</f>
        <v>0.45558890647118611</v>
      </c>
      <c r="K85" s="55">
        <f>IF(ISNUMBER('Historiske miljødeklarationer'!K64),'Historiske miljødeklarationer'!K64,0)</f>
        <v>0.81586825137192576</v>
      </c>
      <c r="L85" s="55">
        <f>IF(ISNUMBER('Historiske miljødeklarationer'!J64),'Historiske miljødeklarationer'!J64,0)</f>
        <v>0.33831694305203258</v>
      </c>
      <c r="M85" s="55">
        <f>IF(ISNUMBER('Historiske miljødeklarationer'!I64),'Historiske miljødeklarationer'!I64,0)</f>
        <v>0.42624902455113772</v>
      </c>
      <c r="N85" s="55">
        <f>IF(ISNUMBER('Historiske miljødeklarationer'!H64),'Historiske miljødeklarationer'!H64,0)</f>
        <v>0</v>
      </c>
      <c r="O85" s="55">
        <f>IF(ISNUMBER('Historiske miljødeklarationer'!G64),'Historiske miljødeklarationer'!G64,0)</f>
        <v>0</v>
      </c>
      <c r="P85" s="55">
        <v>0</v>
      </c>
    </row>
    <row r="86" spans="2:19">
      <c r="B86" s="2"/>
    </row>
    <row r="87" spans="2:19">
      <c r="B87" s="2" t="s">
        <v>65</v>
      </c>
      <c r="C87" s="54">
        <v>2004</v>
      </c>
      <c r="D87" s="54">
        <v>2005</v>
      </c>
      <c r="E87" s="54">
        <v>2006</v>
      </c>
      <c r="F87" s="54">
        <v>2007</v>
      </c>
      <c r="G87" s="54">
        <v>2008</v>
      </c>
      <c r="H87" s="54">
        <v>2009</v>
      </c>
      <c r="I87" s="54">
        <v>2010</v>
      </c>
      <c r="J87" s="54">
        <v>2011</v>
      </c>
      <c r="K87" s="54">
        <v>2012</v>
      </c>
      <c r="L87" s="54">
        <v>2013</v>
      </c>
      <c r="M87" s="54">
        <v>2014</v>
      </c>
      <c r="N87" s="54">
        <v>2015</v>
      </c>
      <c r="O87" s="54">
        <v>2016</v>
      </c>
      <c r="P87" s="54">
        <v>2017</v>
      </c>
      <c r="Q87" s="54">
        <v>2018</v>
      </c>
      <c r="R87" s="54">
        <v>2019</v>
      </c>
      <c r="S87" s="54">
        <v>2020</v>
      </c>
    </row>
    <row r="88" spans="2:19" ht="15.75">
      <c r="B88" s="2" t="s">
        <v>1</v>
      </c>
      <c r="C88" s="55">
        <f>IF(ISNUMBER('Historiske miljødeklarationer'!AA39),'Historiske miljødeklarationer'!AA39,0)</f>
        <v>470.01442101568887</v>
      </c>
      <c r="D88" s="55">
        <f>IF(ISNUMBER('Historiske miljødeklarationer'!Z39),'Historiske miljødeklarationer'!Z39,0)</f>
        <v>479.70373726360526</v>
      </c>
      <c r="E88" s="55">
        <f>IF(ISNUMBER('Historiske miljødeklarationer'!Y39),'Historiske miljødeklarationer'!Y39,0)</f>
        <v>510.03787699583529</v>
      </c>
      <c r="F88" s="55">
        <f>IF(ISNUMBER('Historiske miljødeklarationer'!X39),'Historiske miljødeklarationer'!X39,0)</f>
        <v>492.52729414636434</v>
      </c>
      <c r="G88" s="55">
        <f>IF(ISNUMBER('Historiske miljødeklarationer'!W39),'Historiske miljødeklarationer'!W39,0)</f>
        <v>500.31679865442453</v>
      </c>
      <c r="H88" s="55">
        <f>IF(ISNUMBER('Historiske miljødeklarationer'!V39),'Historiske miljødeklarationer'!V39,0)</f>
        <v>489.71544851530314</v>
      </c>
      <c r="I88" s="55">
        <f>IF(ISNUMBER('Historiske miljødeklarationer'!M39),'Historiske miljødeklarationer'!M39,0)</f>
        <v>477.02324047435133</v>
      </c>
      <c r="J88" s="55">
        <f>IF(ISNUMBER('Historiske miljødeklarationer'!L39),'Historiske miljødeklarationer'!L39,0)</f>
        <v>404.88678659125731</v>
      </c>
      <c r="K88" s="55">
        <f>IF(ISNUMBER('Historiske miljødeklarationer'!K39),'Historiske miljødeklarationer'!K39,0)</f>
        <v>335.0250345839795</v>
      </c>
      <c r="L88" s="55">
        <f>IF(ISNUMBER('Historiske miljødeklarationer'!J39),'Historiske miljødeklarationer'!J39,0)</f>
        <v>401.2483995231392</v>
      </c>
      <c r="M88" s="55">
        <f>IF(ISNUMBER('Historiske miljødeklarationer'!I39),'Historiske miljødeklarationer'!I39,0)</f>
        <v>323.88630187203455</v>
      </c>
      <c r="N88" s="55">
        <f>IF(ISNUMBER('Historiske miljødeklarationer'!H39),'Historiske miljødeklarationer'!H39,0)</f>
        <v>229.53023251254081</v>
      </c>
      <c r="O88" s="55">
        <f>IF(ISNUMBER('Historiske miljødeklarationer'!G39),'Historiske miljødeklarationer'!G39,0)</f>
        <v>281.97836588517248</v>
      </c>
      <c r="P88" s="55">
        <v>213.01281295290795</v>
      </c>
      <c r="Q88">
        <v>231.61973493093259</v>
      </c>
      <c r="R88" s="46">
        <v>170.56477665655251</v>
      </c>
    </row>
    <row r="89" spans="2:19" ht="15.75">
      <c r="B89" s="2" t="s">
        <v>2</v>
      </c>
      <c r="C89" s="55">
        <f>IF(ISNUMBER('Historiske miljødeklarationer'!AA40),'Historiske miljødeklarationer'!AA40,0)</f>
        <v>0.54551453982532816</v>
      </c>
      <c r="D89" s="55">
        <f>IF(ISNUMBER('Historiske miljødeklarationer'!Z40),'Historiske miljødeklarationer'!Z40,0)</f>
        <v>0.48392339861117623</v>
      </c>
      <c r="E89" s="55">
        <f>IF(ISNUMBER('Historiske miljødeklarationer'!Y40),'Historiske miljødeklarationer'!Y40,0)</f>
        <v>0.43019390215278469</v>
      </c>
      <c r="F89" s="55">
        <f>IF(ISNUMBER('Historiske miljødeklarationer'!X40),'Historiske miljødeklarationer'!X40,0)</f>
        <v>0.30567688827821299</v>
      </c>
      <c r="G89" s="55">
        <f>IF(ISNUMBER('Historiske miljødeklarationer'!W40),'Historiske miljødeklarationer'!W40,0)</f>
        <v>0.31655387149106001</v>
      </c>
      <c r="H89" s="55">
        <f>IF(ISNUMBER('Historiske miljødeklarationer'!V40),'Historiske miljødeklarationer'!V40,0)</f>
        <v>0.30932896457832132</v>
      </c>
      <c r="I89" s="55">
        <f>IF(ISNUMBER('Historiske miljødeklarationer'!M40),'Historiske miljødeklarationer'!M40,0)</f>
        <v>0.25877074223945945</v>
      </c>
      <c r="J89" s="55">
        <f>IF(ISNUMBER('Historiske miljødeklarationer'!L40),'Historiske miljødeklarationer'!L40,0)</f>
        <v>0.22053404200273785</v>
      </c>
      <c r="K89" s="55">
        <f>IF(ISNUMBER('Historiske miljødeklarationer'!K40),'Historiske miljødeklarationer'!K40,0)</f>
        <v>0.16832426468077272</v>
      </c>
      <c r="L89" s="55">
        <f>IF(ISNUMBER('Historiske miljødeklarationer'!J40),'Historiske miljødeklarationer'!J40,0)</f>
        <v>0.14730326942529656</v>
      </c>
      <c r="M89" s="55">
        <f>IF(ISNUMBER('Historiske miljødeklarationer'!I40),'Historiske miljødeklarationer'!I40,0)</f>
        <v>0.1159063953804258</v>
      </c>
      <c r="N89" s="55">
        <f>IF(ISNUMBER('Historiske miljødeklarationer'!H40),'Historiske miljødeklarationer'!H40,0)</f>
        <v>9.8652219718723941E-2</v>
      </c>
      <c r="O89" s="55">
        <f>IF(ISNUMBER('Historiske miljødeklarationer'!G40),'Historiske miljødeklarationer'!G40,0)</f>
        <v>0.11681928026435374</v>
      </c>
      <c r="P89" s="55">
        <v>0.1169442558711606</v>
      </c>
      <c r="Q89">
        <v>0.11268860059208022</v>
      </c>
      <c r="R89" s="44">
        <v>0.14586529033132858</v>
      </c>
    </row>
    <row r="90" spans="2:19" ht="15.75">
      <c r="B90" s="2" t="s">
        <v>3</v>
      </c>
      <c r="C90" s="55">
        <f>IF(ISNUMBER('Historiske miljødeklarationer'!AA41),'Historiske miljødeklarationer'!AA41,0)</f>
        <v>7.8215329513427311E-3</v>
      </c>
      <c r="D90" s="55">
        <f>IF(ISNUMBER('Historiske miljødeklarationer'!Z41),'Historiske miljødeklarationer'!Z41,0)</f>
        <v>7.2349422906103191E-3</v>
      </c>
      <c r="E90" s="55">
        <f>IF(ISNUMBER('Historiske miljødeklarationer'!Y41),'Historiske miljødeklarationer'!Y41,0)</f>
        <v>7.5842687959346948E-3</v>
      </c>
      <c r="F90" s="55">
        <f>IF(ISNUMBER('Historiske miljødeklarationer'!X41),'Historiske miljødeklarationer'!X41,0)</f>
        <v>7.5045365455618804E-3</v>
      </c>
      <c r="G90" s="55">
        <f>IF(ISNUMBER('Historiske miljødeklarationer'!W41),'Historiske miljødeklarationer'!W41,0)</f>
        <v>7.3988355030644454E-3</v>
      </c>
      <c r="H90" s="55">
        <f>IF(ISNUMBER('Historiske miljødeklarationer'!V41),'Historiske miljødeklarationer'!V41,0)</f>
        <v>6.30742474784782E-3</v>
      </c>
      <c r="I90" s="55">
        <f>IF(ISNUMBER('Historiske miljødeklarationer'!M41),'Historiske miljødeklarationer'!M41,0)</f>
        <v>6.6364334535375822E-3</v>
      </c>
      <c r="J90" s="55">
        <f>IF(ISNUMBER('Historiske miljødeklarationer'!L41),'Historiske miljødeklarationer'!L41,0)</f>
        <v>5.8065177974433889E-3</v>
      </c>
      <c r="K90" s="55">
        <f>IF(ISNUMBER('Historiske miljødeklarationer'!K41),'Historiske miljødeklarationer'!K41,0)</f>
        <v>5.85897501804916E-3</v>
      </c>
      <c r="L90" s="55">
        <f>IF(ISNUMBER('Historiske miljødeklarationer'!J41),'Historiske miljødeklarationer'!J41,0)</f>
        <v>5.8133836101838896E-3</v>
      </c>
      <c r="M90" s="55">
        <f>IF(ISNUMBER('Historiske miljødeklarationer'!I41),'Historiske miljødeklarationer'!I41,0)</f>
        <v>5.3734747608627396E-3</v>
      </c>
      <c r="N90" s="55">
        <f>IF(ISNUMBER('Historiske miljødeklarationer'!H41),'Historiske miljødeklarationer'!H41,0)</f>
        <v>3.8911728238574688E-3</v>
      </c>
      <c r="O90" s="55">
        <f>IF(ISNUMBER('Historiske miljødeklarationer'!G41),'Historiske miljødeklarationer'!G41,0)</f>
        <v>4.4145084025392937E-3</v>
      </c>
      <c r="P90" s="55">
        <v>4.0236812882122703E-3</v>
      </c>
      <c r="Q90">
        <v>4.0256875112722528E-3</v>
      </c>
      <c r="R90" s="45">
        <v>3.4311766981908994E-3</v>
      </c>
    </row>
    <row r="91" spans="2:19" ht="15.75">
      <c r="B91" s="2" t="s">
        <v>4</v>
      </c>
      <c r="C91" s="55">
        <f>IF(ISNUMBER('Historiske miljødeklarationer'!AA42),'Historiske miljødeklarationer'!AA42,0)</f>
        <v>483.89490156693699</v>
      </c>
      <c r="D91" s="55">
        <f>IF(ISNUMBER('Historiske miljødeklarationer'!Z42),'Historiske miljødeklarationer'!Z42,0)</f>
        <v>492.21376591562534</v>
      </c>
      <c r="E91" s="55">
        <f>IF(ISNUMBER('Historiske miljødeklarationer'!Y42),'Historiske miljødeklarationer'!Y42,0)</f>
        <v>521.42307226778303</v>
      </c>
      <c r="F91" s="55">
        <f>IF(ISNUMBER('Historiske miljødeklarationer'!X42),'Historiske miljødeklarationer'!X42,0)</f>
        <v>501.37945777312598</v>
      </c>
      <c r="G91" s="55">
        <f>IF(ISNUMBER('Historiske miljødeklarationer'!W42),'Historiske miljødeklarationer'!W42,0)</f>
        <v>509.38134961855383</v>
      </c>
      <c r="H91" s="55">
        <f>IF(ISNUMBER('Historiske miljødeklarationer'!V42),'Historiske miljødeklarationer'!V42,0)</f>
        <v>498.35320102083813</v>
      </c>
      <c r="I91" s="55">
        <f>IF(ISNUMBER('Historiske miljødeklarationer'!M42),'Historiske miljødeklarationer'!M42,0)</f>
        <v>484.7998128825904</v>
      </c>
      <c r="J91" s="55">
        <f>IF(ISNUMBER('Historiske miljødeklarationer'!L42),'Historiske miljødeklarationer'!L42,0)</f>
        <v>411.64635210375678</v>
      </c>
      <c r="K91" s="55">
        <f>IF(ISNUMBER('Historiske miljødeklarationer'!K42),'Historiske miljødeklarationer'!K42,0)</f>
        <v>340.70887208037203</v>
      </c>
      <c r="L91" s="55">
        <f>IF(ISNUMBER('Historiske miljødeklarationer'!J42),'Historiske miljødeklarationer'!J42,0)</f>
        <v>406.79280951136167</v>
      </c>
      <c r="M91" s="55">
        <f>IF(ISNUMBER('Historiske miljødeklarationer'!I42),'Historiske miljødeklarationer'!I42,0)</f>
        <v>328.57713328652568</v>
      </c>
      <c r="N91" s="55">
        <f>IF(ISNUMBER('Historiske miljødeklarationer'!H42),'Historiske miljødeklarationer'!H42,0)</f>
        <v>233.30696453022833</v>
      </c>
      <c r="O91" s="55">
        <f>IF(ISNUMBER('Historiske miljødeklarationer'!G42),'Historiske miljødeklarationer'!G42,0)</f>
        <v>286.58094215496675</v>
      </c>
      <c r="P91" s="55">
        <v>217.22559480607649</v>
      </c>
      <c r="Q91">
        <v>235.63660482409372</v>
      </c>
      <c r="R91" s="46">
        <v>175.2338995708966</v>
      </c>
    </row>
    <row r="92" spans="2:19" ht="15.75">
      <c r="B92" s="2" t="s">
        <v>5</v>
      </c>
      <c r="C92" s="55">
        <f>IF(ISNUMBER('Historiske miljødeklarationer'!AA43),'Historiske miljødeklarationer'!AA43,0)</f>
        <v>0.12238481945049386</v>
      </c>
      <c r="D92" s="55">
        <f>IF(ISNUMBER('Historiske miljødeklarationer'!Z43),'Historiske miljødeklarationer'!Z43,0)</f>
        <v>8.695000771684025E-2</v>
      </c>
      <c r="E92" s="55">
        <f>IF(ISNUMBER('Historiske miljødeklarationer'!Y43),'Historiske miljødeklarationer'!Y43,0)</f>
        <v>0.11368599576703503</v>
      </c>
      <c r="F92" s="55">
        <f>IF(ISNUMBER('Historiske miljødeklarationer'!X43),'Historiske miljødeklarationer'!X43,0)</f>
        <v>0.15972095394029878</v>
      </c>
      <c r="G92" s="55">
        <f>IF(ISNUMBER('Historiske miljødeklarationer'!W43),'Historiske miljødeklarationer'!W43,0)</f>
        <v>0.11153455779062317</v>
      </c>
      <c r="H92" s="55">
        <f>IF(ISNUMBER('Historiske miljødeklarationer'!V43),'Historiske miljødeklarationer'!V43,0)</f>
        <v>7.0122177930471832E-2</v>
      </c>
      <c r="I92" s="55">
        <f>IF(ISNUMBER('Historiske miljødeklarationer'!M43),'Historiske miljødeklarationer'!M43,0)</f>
        <v>8.8169426639269174E-2</v>
      </c>
      <c r="J92" s="55">
        <f>IF(ISNUMBER('Historiske miljødeklarationer'!L43),'Historiske miljødeklarationer'!L43,0)</f>
        <v>7.1472485307542952E-2</v>
      </c>
      <c r="K92" s="55">
        <f>IF(ISNUMBER('Historiske miljødeklarationer'!K43),'Historiske miljødeklarationer'!K43,0)</f>
        <v>7.0064487066584455E-2</v>
      </c>
      <c r="L92" s="55">
        <f>IF(ISNUMBER('Historiske miljødeklarationer'!J43),'Historiske miljødeklarationer'!J43,0)</f>
        <v>7.2595797503397369E-2</v>
      </c>
      <c r="M92" s="55">
        <f>IF(ISNUMBER('Historiske miljødeklarationer'!I43),'Historiske miljødeklarationer'!I43,0)</f>
        <v>5.6296579579668084E-2</v>
      </c>
      <c r="N92" s="55">
        <f>IF(ISNUMBER('Historiske miljødeklarationer'!H43),'Historiske miljødeklarationer'!H43,0)</f>
        <v>5.4682425080931907E-2</v>
      </c>
      <c r="O92" s="55">
        <f>IF(ISNUMBER('Historiske miljødeklarationer'!G43),'Historiske miljødeklarationer'!G43,0)</f>
        <v>5.3325037842484421E-2</v>
      </c>
      <c r="P92" s="55">
        <v>4.3564718920309602E-2</v>
      </c>
      <c r="Q92">
        <v>5.2387166484755984E-2</v>
      </c>
      <c r="R92" s="44">
        <v>3.7859149679692214E-2</v>
      </c>
    </row>
    <row r="93" spans="2:19" ht="15.75">
      <c r="B93" s="2" t="s">
        <v>6</v>
      </c>
      <c r="C93" s="55">
        <f>IF(ISNUMBER('Historiske miljødeklarationer'!AA44),'Historiske miljødeklarationer'!AA44,0)</f>
        <v>0.98289068674997748</v>
      </c>
      <c r="D93" s="55">
        <f>IF(ISNUMBER('Historiske miljødeklarationer'!Z44),'Historiske miljødeklarationer'!Z44,0)</f>
        <v>0.97528511351058245</v>
      </c>
      <c r="E93" s="55">
        <f>IF(ISNUMBER('Historiske miljødeklarationer'!Y44),'Historiske miljødeklarationer'!Y44,0)</f>
        <v>0.92408944490080258</v>
      </c>
      <c r="F93" s="55">
        <f>IF(ISNUMBER('Historiske miljødeklarationer'!X44),'Historiske miljødeklarationer'!X44,0)</f>
        <v>0.83289097579032112</v>
      </c>
      <c r="G93" s="55">
        <f>IF(ISNUMBER('Historiske miljødeklarationer'!W44),'Historiske miljødeklarationer'!W44,0)</f>
        <v>0.57261492641610345</v>
      </c>
      <c r="H93" s="55">
        <f>IF(ISNUMBER('Historiske miljødeklarationer'!V44),'Historiske miljødeklarationer'!V44,0)</f>
        <v>0.40940182044551859</v>
      </c>
      <c r="I93" s="55">
        <f>IF(ISNUMBER('Historiske miljødeklarationer'!M44),'Historiske miljødeklarationer'!M44,0)</f>
        <v>0.38120431858065956</v>
      </c>
      <c r="J93" s="55">
        <f>IF(ISNUMBER('Historiske miljødeklarationer'!L44),'Historiske miljødeklarationer'!L44,0)</f>
        <v>0.33318480946674223</v>
      </c>
      <c r="K93" s="55">
        <f>IF(ISNUMBER('Historiske miljødeklarationer'!K44),'Historiske miljødeklarationer'!K44,0)</f>
        <v>0.29361790426077733</v>
      </c>
      <c r="L93" s="55">
        <f>IF(ISNUMBER('Historiske miljødeklarationer'!J44),'Historiske miljødeklarationer'!J44,0)</f>
        <v>0.29143630962304307</v>
      </c>
      <c r="M93" s="55">
        <f>IF(ISNUMBER('Historiske miljødeklarationer'!I44),'Historiske miljødeklarationer'!I44,0)</f>
        <v>0.23428750176867869</v>
      </c>
      <c r="N93" s="55">
        <f>IF(ISNUMBER('Historiske miljødeklarationer'!H44),'Historiske miljødeklarationer'!H44,0)</f>
        <v>0.1979068414938677</v>
      </c>
      <c r="O93" s="55">
        <f>IF(ISNUMBER('Historiske miljødeklarationer'!G44),'Historiske miljødeklarationer'!G44,0)</f>
        <v>0.21886846576093152</v>
      </c>
      <c r="P93" s="55">
        <v>0.21337900562601722</v>
      </c>
      <c r="Q93">
        <v>0.27191790722481313</v>
      </c>
      <c r="R93" s="44">
        <v>0.27151483666572412</v>
      </c>
    </row>
    <row r="94" spans="2:19">
      <c r="B94" s="2" t="s">
        <v>7</v>
      </c>
      <c r="C94" s="55">
        <f>IF(ISNUMBER('Historiske miljødeklarationer'!AA45),'Historiske miljødeklarationer'!AA45,0)</f>
        <v>0.27866938223437765</v>
      </c>
      <c r="D94" s="55">
        <f>IF(ISNUMBER('Historiske miljødeklarationer'!Z45),'Historiske miljødeklarationer'!Z45,0)</f>
        <v>0.25462045576032927</v>
      </c>
      <c r="E94" s="55">
        <f>IF(ISNUMBER('Historiske miljødeklarationer'!Y45),'Historiske miljødeklarationer'!Y45,0)</f>
        <v>0.22740403765988468</v>
      </c>
      <c r="F94" s="55">
        <f>IF(ISNUMBER('Historiske miljødeklarationer'!X45),'Historiske miljødeklarationer'!X45,0)</f>
        <v>0.17642786671545882</v>
      </c>
      <c r="G94" s="55">
        <f>IF(ISNUMBER('Historiske miljødeklarationer'!W45),'Historiske miljødeklarationer'!W45,0)</f>
        <v>0.17259809555914385</v>
      </c>
      <c r="H94" s="55">
        <f>IF(ISNUMBER('Historiske miljødeklarationer'!V45),'Historiske miljødeklarationer'!V45,0)</f>
        <v>0.14490802398387709</v>
      </c>
      <c r="I94" s="55">
        <f>IF(ISNUMBER('Historiske miljødeklarationer'!M45),'Historiske miljødeklarationer'!M45,0)</f>
        <v>0.1782826423193066</v>
      </c>
      <c r="J94" s="55">
        <f>IF(ISNUMBER('Historiske miljødeklarationer'!L45),'Historiske miljødeklarationer'!L45,0)</f>
        <v>0.17485305447020102</v>
      </c>
      <c r="K94" s="55">
        <f>IF(ISNUMBER('Historiske miljødeklarationer'!K45),'Historiske miljødeklarationer'!K45,0)</f>
        <v>0.18627561728804565</v>
      </c>
      <c r="L94" s="55">
        <f>IF(ISNUMBER('Historiske miljødeklarationer'!J45),'Historiske miljødeklarationer'!J45,0)</f>
        <v>0.17105901123964409</v>
      </c>
      <c r="M94" s="55">
        <f>IF(ISNUMBER('Historiske miljødeklarationer'!I45),'Historiske miljødeklarationer'!I45,0)</f>
        <v>0.16394600728247166</v>
      </c>
      <c r="N94" s="55">
        <f>IF(ISNUMBER('Historiske miljødeklarationer'!H45),'Historiske miljødeklarationer'!H45,0)</f>
        <v>0.13533259590470689</v>
      </c>
      <c r="O94" s="55">
        <f>IF(ISNUMBER('Historiske miljødeklarationer'!G45),'Historiske miljødeklarationer'!G45,0)</f>
        <v>0.15608066723432643</v>
      </c>
      <c r="P94" s="55">
        <v>0.18170793506693744</v>
      </c>
      <c r="Q94">
        <v>0.17246610905346826</v>
      </c>
      <c r="R94" s="44">
        <v>0.18016858458236443</v>
      </c>
    </row>
    <row r="95" spans="2:19">
      <c r="B95" s="2" t="s">
        <v>8</v>
      </c>
      <c r="C95" s="55">
        <f>IF(ISNUMBER('Historiske miljødeklarationer'!AA46),'Historiske miljødeklarationer'!AA46,0)</f>
        <v>0.12568115362648813</v>
      </c>
      <c r="D95" s="55">
        <f>IF(ISNUMBER('Historiske miljødeklarationer'!Z46),'Historiske miljødeklarationer'!Z46,0)</f>
        <v>0.1074631029432439</v>
      </c>
      <c r="E95" s="55">
        <f>IF(ISNUMBER('Historiske miljødeklarationer'!Y46),'Historiske miljødeklarationer'!Y46,0)</f>
        <v>9.4713901378313523E-2</v>
      </c>
      <c r="F95" s="55">
        <f>IF(ISNUMBER('Historiske miljødeklarationer'!X46),'Historiske miljødeklarationer'!X46,0)</f>
        <v>7.0292861164159823E-2</v>
      </c>
      <c r="G95" s="55">
        <f>IF(ISNUMBER('Historiske miljødeklarationer'!W46),'Historiske miljødeklarationer'!W46,0)</f>
        <v>7.5197658032784706E-2</v>
      </c>
      <c r="H95" s="55">
        <f>IF(ISNUMBER('Historiske miljødeklarationer'!V46),'Historiske miljødeklarationer'!V46,0)</f>
        <v>5.7777931852308451E-2</v>
      </c>
      <c r="I95" s="55">
        <f>IF(ISNUMBER('Historiske miljødeklarationer'!M46),'Historiske miljødeklarationer'!M46,0)</f>
        <v>5.3436202975272122E-2</v>
      </c>
      <c r="J95" s="55">
        <f>IF(ISNUMBER('Historiske miljødeklarationer'!L46),'Historiske miljødeklarationer'!L46,0)</f>
        <v>4.5747266555255336E-2</v>
      </c>
      <c r="K95" s="55">
        <f>IF(ISNUMBER('Historiske miljødeklarationer'!K46),'Historiske miljødeklarationer'!K46,0)</f>
        <v>3.5714445367700777E-2</v>
      </c>
      <c r="L95" s="55">
        <f>IF(ISNUMBER('Historiske miljødeklarationer'!J46),'Historiske miljødeklarationer'!J46,0)</f>
        <v>3.0210238491988412E-2</v>
      </c>
      <c r="M95" s="55">
        <f>IF(ISNUMBER('Historiske miljødeklarationer'!I46),'Historiske miljødeklarationer'!I46,0)</f>
        <v>2.2612950578098808E-2</v>
      </c>
      <c r="N95" s="55">
        <f>IF(ISNUMBER('Historiske miljødeklarationer'!H46),'Historiske miljødeklarationer'!H46,0)</f>
        <v>1.7325142905297481E-2</v>
      </c>
      <c r="O95" s="55">
        <f>IF(ISNUMBER('Historiske miljødeklarationer'!G46),'Historiske miljødeklarationer'!G46,0)</f>
        <v>2.1565773875341754E-2</v>
      </c>
      <c r="P95" s="55">
        <v>2.201820491626566E-2</v>
      </c>
      <c r="Q95">
        <v>2.0619653512539516E-2</v>
      </c>
      <c r="R95" s="44">
        <v>2.6255712517082967E-2</v>
      </c>
    </row>
    <row r="96" spans="2:19" ht="13.5" thickBot="1">
      <c r="B96" s="2" t="s">
        <v>9</v>
      </c>
      <c r="C96" s="55">
        <f>IF(ISNUMBER('Historiske miljødeklarationer'!AA47),'Historiske miljødeklarationer'!AA47,0)</f>
        <v>2.2295745804589796E-2</v>
      </c>
      <c r="D96" s="55">
        <f>IF(ISNUMBER('Historiske miljødeklarationer'!Z47),'Historiske miljødeklarationer'!Z47,0)</f>
        <v>2.2512964911471051E-2</v>
      </c>
      <c r="E96" s="55">
        <f>IF(ISNUMBER('Historiske miljødeklarationer'!Y47),'Historiske miljødeklarationer'!Y47,0)</f>
        <v>1.8380562786558086E-2</v>
      </c>
      <c r="F96" s="55">
        <f>IF(ISNUMBER('Historiske miljødeklarationer'!X47),'Historiske miljødeklarationer'!X47,0)</f>
        <v>1.9843676479417229E-2</v>
      </c>
      <c r="G96" s="55">
        <f>IF(ISNUMBER('Historiske miljødeklarationer'!W47),'Historiske miljødeklarationer'!W47,0)</f>
        <v>2.2711300854644487E-2</v>
      </c>
      <c r="H96" s="55">
        <f>IF(ISNUMBER('Historiske miljødeklarationer'!V47),'Historiske miljødeklarationer'!V47,0)</f>
        <v>2.0588056736698696E-2</v>
      </c>
      <c r="I96" s="55">
        <f>IF(ISNUMBER('Historiske miljødeklarationer'!M47),'Historiske miljødeklarationer'!M47,0)</f>
        <v>1.1702285950429615E-2</v>
      </c>
      <c r="J96" s="55">
        <f>IF(ISNUMBER('Historiske miljødeklarationer'!L47),'Historiske miljødeklarationer'!L47,0)</f>
        <v>1.1585026189239029E-2</v>
      </c>
      <c r="K96" s="55">
        <f>IF(ISNUMBER('Historiske miljødeklarationer'!K47),'Historiske miljødeklarationer'!K47,0)</f>
        <v>1.0544586501374737E-2</v>
      </c>
      <c r="L96" s="55">
        <f>IF(ISNUMBER('Historiske miljødeklarationer'!J47),'Historiske miljødeklarationer'!J47,0)</f>
        <v>1.6148095329267958E-2</v>
      </c>
      <c r="M96" s="55">
        <f>IF(ISNUMBER('Historiske miljødeklarationer'!I47),'Historiske miljødeklarationer'!I47,0)</f>
        <v>1.114829389147372E-2</v>
      </c>
      <c r="N96" s="55">
        <f>IF(ISNUMBER('Historiske miljødeklarationer'!H47),'Historiske miljødeklarationer'!H47,0)</f>
        <v>6.442618610677079E-3</v>
      </c>
      <c r="O96" s="55">
        <f>IF(ISNUMBER('Historiske miljødeklarationer'!G47),'Historiske miljødeklarationer'!G47,0)</f>
        <v>7.8715990620658125E-3</v>
      </c>
      <c r="P96" s="55">
        <v>6.8937630289025911E-3</v>
      </c>
      <c r="Q96">
        <v>1.7383758543704331E-2</v>
      </c>
      <c r="R96" s="44">
        <v>1.6217339888676175E-2</v>
      </c>
    </row>
    <row r="97" spans="2:18" ht="13.5" thickBot="1">
      <c r="B97" s="2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R97" s="60"/>
    </row>
    <row r="98" spans="2:18">
      <c r="B98" s="2" t="s">
        <v>11</v>
      </c>
      <c r="C98" s="55">
        <f>IF(ISNUMBER('Historiske miljødeklarationer'!AA49),'Historiske miljødeklarationer'!AA49,0)</f>
        <v>13.818693695337721</v>
      </c>
      <c r="D98" s="55">
        <f>IF(ISNUMBER('Historiske miljødeklarationer'!Z49),'Historiske miljødeklarationer'!Z49,0)</f>
        <v>15.875022512742966</v>
      </c>
      <c r="E98" s="55">
        <f>IF(ISNUMBER('Historiske miljødeklarationer'!Y49),'Historiske miljødeklarationer'!Y49,0)</f>
        <v>15.081429923226183</v>
      </c>
      <c r="F98" s="55">
        <f>IF(ISNUMBER('Historiske miljødeklarationer'!X49),'Historiske miljødeklarationer'!X49,0)</f>
        <v>18.948009208580991</v>
      </c>
      <c r="G98" s="55">
        <f>IF(ISNUMBER('Historiske miljødeklarationer'!W49),'Historiske miljødeklarationer'!W49,0)</f>
        <v>19.974253994750335</v>
      </c>
      <c r="H98" s="55">
        <f>IF(ISNUMBER('Historiske miljødeklarationer'!V49),'Historiske miljødeklarationer'!V49,0)</f>
        <v>17.004042390791884</v>
      </c>
      <c r="I98" s="55">
        <f>IF(ISNUMBER('Historiske miljødeklarationer'!M49),'Historiske miljødeklarationer'!M49,0)</f>
        <v>13.797311798173292</v>
      </c>
      <c r="J98" s="55">
        <f>IF(ISNUMBER('Historiske miljødeklarationer'!L49),'Historiske miljødeklarationer'!L49,0)</f>
        <v>13.718477041007729</v>
      </c>
      <c r="K98" s="55">
        <f>IF(ISNUMBER('Historiske miljødeklarationer'!K49),'Historiske miljødeklarationer'!K49,0)</f>
        <v>10.272502164927021</v>
      </c>
      <c r="L98" s="55">
        <f>IF(ISNUMBER('Historiske miljødeklarationer'!J49),'Historiske miljødeklarationer'!J49,0)</f>
        <v>12.699143401095196</v>
      </c>
      <c r="M98" s="55">
        <f>IF(ISNUMBER('Historiske miljødeklarationer'!I49),'Historiske miljødeklarationer'!I49,0)</f>
        <v>10.858215890978576</v>
      </c>
      <c r="N98" s="55">
        <f>IF(ISNUMBER('Historiske miljødeklarationer'!H49),'Historiske miljødeklarationer'!H49,0)</f>
        <v>7.4536770391245666</v>
      </c>
      <c r="O98" s="55">
        <f>IF(ISNUMBER('Historiske miljødeklarationer'!G49),'Historiske miljødeklarationer'!G49,0)</f>
        <v>9.5932840861330924</v>
      </c>
      <c r="P98" s="55">
        <v>6.7317874380556351</v>
      </c>
      <c r="Q98">
        <v>7.9621296494319189</v>
      </c>
      <c r="R98" s="48">
        <v>4.6353926474552054</v>
      </c>
    </row>
    <row r="99" spans="2:18">
      <c r="B99" s="2" t="s">
        <v>12</v>
      </c>
      <c r="C99" s="55">
        <f>IF(ISNUMBER('Historiske miljødeklarationer'!AA50),'Historiske miljødeklarationer'!AA50,0)</f>
        <v>1.6563848378568735</v>
      </c>
      <c r="D99" s="55">
        <f>IF(ISNUMBER('Historiske miljødeklarationer'!Z50),'Historiske miljødeklarationer'!Z50,0)</f>
        <v>2.1245435228853515</v>
      </c>
      <c r="E99" s="55">
        <f>IF(ISNUMBER('Historiske miljødeklarationer'!Y50),'Historiske miljødeklarationer'!Y50,0)</f>
        <v>2.0029339372779535</v>
      </c>
      <c r="F99" s="55">
        <f>IF(ISNUMBER('Historiske miljødeklarationer'!X50),'Historiske miljødeklarationer'!X50,0)</f>
        <v>2.0479344067456751</v>
      </c>
      <c r="G99" s="55">
        <f>IF(ISNUMBER('Historiske miljødeklarationer'!W50),'Historiske miljødeklarationer'!W50,0)</f>
        <v>1.9770018901317226</v>
      </c>
      <c r="H99" s="55">
        <f>IF(ISNUMBER('Historiske miljødeklarationer'!V50),'Historiske miljødeklarationer'!V50,0)</f>
        <v>1.8834814318223549</v>
      </c>
      <c r="I99" s="55">
        <f>IF(ISNUMBER('Historiske miljødeklarationer'!M50),'Historiske miljødeklarationer'!M50,0)</f>
        <v>1.9262893340344622</v>
      </c>
      <c r="J99" s="55">
        <f>IF(ISNUMBER('Historiske miljødeklarationer'!L50),'Historiske miljødeklarationer'!L50,0)</f>
        <v>1.4349903343809884</v>
      </c>
      <c r="K99" s="55">
        <f>IF(ISNUMBER('Historiske miljødeklarationer'!K50),'Historiske miljødeklarationer'!K50,0)</f>
        <v>1.3878909498815706</v>
      </c>
      <c r="L99" s="55">
        <f>IF(ISNUMBER('Historiske miljødeklarationer'!J50),'Historiske miljødeklarationer'!J50,0)</f>
        <v>3.9416165704218566</v>
      </c>
      <c r="M99" s="55">
        <f>IF(ISNUMBER('Historiske miljødeklarationer'!I50),'Historiske miljødeklarationer'!I50,0)</f>
        <v>1.8043646635292421</v>
      </c>
      <c r="N99" s="55">
        <f>IF(ISNUMBER('Historiske miljødeklarationer'!H50),'Historiske miljødeklarationer'!H50,0)</f>
        <v>1.226628297706293</v>
      </c>
      <c r="O99" s="55">
        <f>IF(ISNUMBER('Historiske miljødeklarationer'!G50),'Historiske miljødeklarationer'!G50,0)</f>
        <v>1.5188158705647177</v>
      </c>
      <c r="P99" s="55">
        <v>1.0800863573497295</v>
      </c>
      <c r="Q99">
        <v>1.3703998996353803</v>
      </c>
      <c r="R99" s="48">
        <v>0.79781941497227715</v>
      </c>
    </row>
    <row r="100" spans="2:18">
      <c r="B100" s="2" t="s">
        <v>13</v>
      </c>
      <c r="C100" s="55">
        <f>IF(ISNUMBER('Historiske miljødeklarationer'!AA51),'Historiske miljødeklarationer'!AA51,0)</f>
        <v>4.5407736131524121</v>
      </c>
      <c r="D100" s="55">
        <f>IF(ISNUMBER('Historiske miljødeklarationer'!Z51),'Historiske miljødeklarationer'!Z51,0)</f>
        <v>6.7675134232138765</v>
      </c>
      <c r="E100" s="55">
        <f>IF(ISNUMBER('Historiske miljødeklarationer'!Y51),'Historiske miljødeklarationer'!Y51,0)</f>
        <v>6.2026923169375801</v>
      </c>
      <c r="F100" s="55">
        <f>IF(ISNUMBER('Historiske miljødeklarationer'!X51),'Historiske miljødeklarationer'!X51,0)</f>
        <v>5.8023577523031635</v>
      </c>
      <c r="G100" s="55">
        <f>IF(ISNUMBER('Historiske miljødeklarationer'!W51),'Historiske miljødeklarationer'!W51,0)</f>
        <v>5.8968634540536611</v>
      </c>
      <c r="H100" s="55">
        <f>IF(ISNUMBER('Historiske miljødeklarationer'!V51),'Historiske miljødeklarationer'!V51,0)</f>
        <v>5.9066056427440632</v>
      </c>
      <c r="I100" s="55">
        <f>IF(ISNUMBER('Historiske miljødeklarationer'!M51),'Historiske miljødeklarationer'!M51,0)</f>
        <v>5.4096205180906844</v>
      </c>
      <c r="J100" s="55">
        <f>IF(ISNUMBER('Historiske miljødeklarationer'!L51),'Historiske miljødeklarationer'!L51,0)</f>
        <v>5.2986640663801001</v>
      </c>
      <c r="K100" s="55">
        <f>IF(ISNUMBER('Historiske miljødeklarationer'!K51),'Historiske miljødeklarationer'!K51,0)</f>
        <v>4.4586929828675173</v>
      </c>
      <c r="L100" s="55">
        <f>IF(ISNUMBER('Historiske miljødeklarationer'!J51),'Historiske miljødeklarationer'!J51,0)</f>
        <v>5.6377607443133604</v>
      </c>
      <c r="M100" s="55">
        <f>IF(ISNUMBER('Historiske miljødeklarationer'!I51),'Historiske miljødeklarationer'!I51,0)</f>
        <v>4.3082317622617454</v>
      </c>
      <c r="N100" s="55">
        <f>IF(ISNUMBER('Historiske miljødeklarationer'!H51),'Historiske miljødeklarationer'!H51,0)</f>
        <v>2.9739493852056267</v>
      </c>
      <c r="O100" s="55">
        <f>IF(ISNUMBER('Historiske miljødeklarationer'!G51),'Historiske miljødeklarationer'!G51,0)</f>
        <v>3.8208072987776776</v>
      </c>
      <c r="P100" s="55">
        <v>2.6424819452066712</v>
      </c>
      <c r="Q100">
        <v>2.894836997291792</v>
      </c>
      <c r="R100" s="48">
        <v>1.6853162060461004</v>
      </c>
    </row>
    <row r="101" spans="2:18">
      <c r="B101" s="2" t="s">
        <v>14</v>
      </c>
      <c r="C101" s="55">
        <f>IF(ISNUMBER('Historiske miljødeklarationer'!AA52),'Historiske miljødeklarationer'!AA52,0)</f>
        <v>9.921545462649993</v>
      </c>
      <c r="D101" s="55">
        <f>IF(ISNUMBER('Historiske miljødeklarationer'!Z52),'Historiske miljødeklarationer'!Z52,0)</f>
        <v>10.197457009669058</v>
      </c>
      <c r="E101" s="55">
        <f>IF(ISNUMBER('Historiske miljødeklarationer'!Y52),'Historiske miljødeklarationer'!Y52,0)</f>
        <v>10.181365075711508</v>
      </c>
      <c r="F101" s="55">
        <f>IF(ISNUMBER('Historiske miljødeklarationer'!X52),'Historiske miljødeklarationer'!X52,0)</f>
        <v>10.220005772610216</v>
      </c>
      <c r="G101" s="55">
        <f>IF(ISNUMBER('Historiske miljødeklarationer'!W52),'Historiske miljødeklarationer'!W52,0)</f>
        <v>10.940522904568164</v>
      </c>
      <c r="H101" s="55">
        <f>IF(ISNUMBER('Historiske miljødeklarationer'!V52),'Historiske miljødeklarationer'!V52,0)</f>
        <v>10.991318293753269</v>
      </c>
      <c r="I101" s="55">
        <f>IF(ISNUMBER('Historiske miljødeklarationer'!M52),'Historiske miljødeklarationer'!M52,0)</f>
        <v>9.6949759349209561</v>
      </c>
      <c r="J101" s="55">
        <f>IF(ISNUMBER('Historiske miljødeklarationer'!L52),'Historiske miljødeklarationer'!L52,0)</f>
        <v>10.244247742244964</v>
      </c>
      <c r="K101" s="55">
        <f>IF(ISNUMBER('Historiske miljødeklarationer'!K52),'Historiske miljødeklarationer'!K52,0)</f>
        <v>11.150198336320541</v>
      </c>
      <c r="L101" s="55">
        <f>IF(ISNUMBER('Historiske miljødeklarationer'!J52),'Historiske miljødeklarationer'!J52,0)</f>
        <v>10.777029907160479</v>
      </c>
      <c r="M101" s="55">
        <f>IF(ISNUMBER('Historiske miljødeklarationer'!I52),'Historiske miljødeklarationer'!I52,0)</f>
        <v>11.740341707326939</v>
      </c>
      <c r="N101" s="55">
        <f>IF(ISNUMBER('Historiske miljødeklarationer'!H52),'Historiske miljødeklarationer'!H52,0)</f>
        <v>11.834418451480413</v>
      </c>
      <c r="O101" s="55">
        <f>IF(ISNUMBER('Historiske miljødeklarationer'!G52),'Historiske miljødeklarationer'!G52,0)</f>
        <v>11.408450540976503</v>
      </c>
      <c r="P101" s="55">
        <v>10.762588719164695</v>
      </c>
      <c r="Q101">
        <v>10.766929208752938</v>
      </c>
      <c r="R101" s="48">
        <v>11.84126113867149</v>
      </c>
    </row>
    <row r="102" spans="2:18">
      <c r="B102" s="2" t="s">
        <v>15</v>
      </c>
      <c r="C102" s="55">
        <f>IF(ISNUMBER('Historiske miljødeklarationer'!AA53),'Historiske miljødeklarationer'!AA53,0)</f>
        <v>1.2994295226574557</v>
      </c>
      <c r="D102" s="55">
        <f>IF(ISNUMBER('Historiske miljødeklarationer'!Z53),'Historiske miljødeklarationer'!Z53,0)</f>
        <v>1.1460179768077654</v>
      </c>
      <c r="E102" s="55">
        <f>IF(ISNUMBER('Historiske miljødeklarationer'!Y53),'Historiske miljødeklarationer'!Y53,0)</f>
        <v>1.7583953983803597</v>
      </c>
      <c r="F102" s="55">
        <f>IF(ISNUMBER('Historiske miljødeklarationer'!X53),'Historiske miljødeklarationer'!X53,0)</f>
        <v>1.5046224616980668</v>
      </c>
      <c r="G102" s="55">
        <f>IF(ISNUMBER('Historiske miljødeklarationer'!W53),'Historiske miljødeklarationer'!W53,0)</f>
        <v>1.6027439697152319</v>
      </c>
      <c r="H102" s="55">
        <f>IF(ISNUMBER('Historiske miljødeklarationer'!V53),'Historiske miljødeklarationer'!V53,0)</f>
        <v>1.6123207240894641</v>
      </c>
      <c r="I102" s="55">
        <f>IF(ISNUMBER('Historiske miljødeklarationer'!M53),'Historiske miljødeklarationer'!M53,0)</f>
        <v>1.5700032504406591</v>
      </c>
      <c r="J102" s="55">
        <f>IF(ISNUMBER('Historiske miljødeklarationer'!L53),'Historiske miljødeklarationer'!L53,0)</f>
        <v>1.7387469733810788</v>
      </c>
      <c r="K102" s="55">
        <f>IF(ISNUMBER('Historiske miljødeklarationer'!K53),'Historiske miljødeklarationer'!K53,0)</f>
        <v>1.8430083122558933</v>
      </c>
      <c r="L102" s="55">
        <f>IF(ISNUMBER('Historiske miljødeklarationer'!J53),'Historiske miljødeklarationer'!J53,0)</f>
        <v>1.7499280352563023</v>
      </c>
      <c r="M102" s="55">
        <f>IF(ISNUMBER('Historiske miljødeklarationer'!I53),'Historiske miljødeklarationer'!I53,0)</f>
        <v>1.8779313748492585</v>
      </c>
      <c r="N102" s="55">
        <f>IF(ISNUMBER('Historiske miljødeklarationer'!H53),'Historiske miljødeklarationer'!H53,0)</f>
        <v>1.9478643410743299</v>
      </c>
      <c r="O102" s="55">
        <f>IF(ISNUMBER('Historiske miljødeklarationer'!G53),'Historiske miljødeklarationer'!G53,0)</f>
        <v>1.839471822501926</v>
      </c>
      <c r="P102" s="55">
        <v>1.6853721665350532</v>
      </c>
      <c r="Q102">
        <v>1.6309172262910134</v>
      </c>
      <c r="R102" s="48">
        <v>1.793651318555155</v>
      </c>
    </row>
    <row r="103" spans="2:18">
      <c r="B103" s="2" t="s">
        <v>16</v>
      </c>
      <c r="C103" s="55">
        <f>IF(ISNUMBER('Historiske miljødeklarationer'!AA54),'Historiske miljødeklarationer'!AA54,0)</f>
        <v>0.61741016827694262</v>
      </c>
      <c r="D103" s="55">
        <f>IF(ISNUMBER('Historiske miljødeklarationer'!Z54),'Historiske miljødeklarationer'!Z54,0)</f>
        <v>0.45916957730473662</v>
      </c>
      <c r="E103" s="55">
        <f>IF(ISNUMBER('Historiske miljødeklarationer'!Y54),'Historiske miljødeklarationer'!Y54,0)</f>
        <v>0.43516720357019689</v>
      </c>
      <c r="F103" s="55">
        <f>IF(ISNUMBER('Historiske miljødeklarationer'!X54),'Historiske miljødeklarationer'!X54,0)</f>
        <v>0.50460840808192076</v>
      </c>
      <c r="G103" s="55">
        <f>IF(ISNUMBER('Historiske miljødeklarationer'!W54),'Historiske miljødeklarationer'!W54,0)</f>
        <v>0.75139021112167625</v>
      </c>
      <c r="H103" s="55">
        <f>IF(ISNUMBER('Historiske miljødeklarationer'!V54),'Historiske miljødeklarationer'!V54,0)</f>
        <v>1.1449509771189676</v>
      </c>
      <c r="I103" s="55">
        <f>IF(ISNUMBER('Historiske miljødeklarationer'!M54),'Historiske miljødeklarationer'!M54,0)</f>
        <v>1.2032256719602235</v>
      </c>
      <c r="J103" s="55">
        <f>IF(ISNUMBER('Historiske miljødeklarationer'!L54),'Historiske miljødeklarationer'!L54,0)</f>
        <v>1.4465013906026507</v>
      </c>
      <c r="K103" s="55">
        <f>IF(ISNUMBER('Historiske miljødeklarationer'!K54),'Historiske miljødeklarationer'!K54,0)</f>
        <v>1.2989156485560847</v>
      </c>
      <c r="L103" s="55">
        <f>IF(ISNUMBER('Historiske miljødeklarationer'!J54),'Historiske miljødeklarationer'!J54,0)</f>
        <v>1.1666288975924142</v>
      </c>
      <c r="M103" s="55">
        <f>IF(ISNUMBER('Historiske miljødeklarationer'!I54),'Historiske miljødeklarationer'!I54,0)</f>
        <v>1.6081439238907682</v>
      </c>
      <c r="N103" s="55">
        <f>IF(ISNUMBER('Historiske miljødeklarationer'!H54),'Historiske miljødeklarationer'!H54,0)</f>
        <v>1.2684352486848882</v>
      </c>
      <c r="O103" s="55">
        <f>IF(ISNUMBER('Historiske miljødeklarationer'!G54),'Historiske miljødeklarationer'!G54,0)</f>
        <v>1.4747128589028911</v>
      </c>
      <c r="P103" s="55">
        <v>1.7890970288369639</v>
      </c>
      <c r="Q103">
        <v>1.5527463347471575</v>
      </c>
      <c r="R103" s="48">
        <v>1.6619110501554615</v>
      </c>
    </row>
    <row r="104" spans="2:18">
      <c r="B104" s="2" t="s">
        <v>17</v>
      </c>
      <c r="C104" s="55">
        <f>IF(ISNUMBER('Historiske miljødeklarationer'!AA55),'Historiske miljødeklarationer'!AA55,0)</f>
        <v>0</v>
      </c>
      <c r="D104" s="55">
        <f>IF(ISNUMBER('Historiske miljødeklarationer'!Z55),'Historiske miljødeklarationer'!Z55,0)</f>
        <v>0</v>
      </c>
      <c r="E104" s="55">
        <f>IF(ISNUMBER('Historiske miljødeklarationer'!Y55),'Historiske miljødeklarationer'!Y55,0)</f>
        <v>0</v>
      </c>
      <c r="F104" s="55">
        <f>IF(ISNUMBER('Historiske miljødeklarationer'!X55),'Historiske miljødeklarationer'!X55,0)</f>
        <v>0</v>
      </c>
      <c r="G104" s="55">
        <f>IF(ISNUMBER('Historiske miljødeklarationer'!W55),'Historiske miljødeklarationer'!W55,0)</f>
        <v>0</v>
      </c>
      <c r="H104" s="55">
        <f>IF(ISNUMBER('Historiske miljødeklarationer'!V55),'Historiske miljødeklarationer'!V55,0)</f>
        <v>0</v>
      </c>
      <c r="I104" s="55">
        <f>IF(ISNUMBER('Historiske miljødeklarationer'!M55),'Historiske miljødeklarationer'!M55,0)</f>
        <v>0.12191264725432929</v>
      </c>
      <c r="J104" s="55">
        <f>IF(ISNUMBER('Historiske miljødeklarationer'!L55),'Historiske miljødeklarationer'!L55,0)</f>
        <v>0.12309314099689807</v>
      </c>
      <c r="K104" s="55">
        <f>IF(ISNUMBER('Historiske miljødeklarationer'!K55),'Historiske miljødeklarationer'!K55,0)</f>
        <v>0.1904526532153597</v>
      </c>
      <c r="L104" s="55">
        <f>IF(ISNUMBER('Historiske miljødeklarationer'!J55),'Historiske miljødeklarationer'!J55,0)</f>
        <v>4.7215294012462293E-2</v>
      </c>
      <c r="M104" s="55">
        <f>IF(ISNUMBER('Historiske miljødeklarationer'!I55),'Historiske miljødeklarationer'!I55,0)</f>
        <v>6.4588616508524696E-2</v>
      </c>
      <c r="N104" s="55">
        <f>IF(ISNUMBER('Historiske miljødeklarationer'!H55),'Historiske miljødeklarationer'!H55,0)</f>
        <v>0.10806582971834104</v>
      </c>
      <c r="O104" s="55">
        <f>IF(ISNUMBER('Historiske miljødeklarationer'!G55),'Historiske miljødeklarationer'!G55,0)</f>
        <v>5.5436861836969178E-2</v>
      </c>
      <c r="P104" s="55">
        <v>9.6986669392706518E-2</v>
      </c>
      <c r="Q104">
        <v>9.3190009167300095E-2</v>
      </c>
      <c r="R104" s="48">
        <v>0.11410886986786407</v>
      </c>
    </row>
    <row r="105" spans="2:18">
      <c r="B105" s="2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2:18">
      <c r="B106" s="2" t="s">
        <v>19</v>
      </c>
      <c r="C106" s="55">
        <f>IF(ISNUMBER('Historiske miljødeklarationer'!AA57),'Historiske miljødeklarationer'!AA57,0)</f>
        <v>138.82692501320645</v>
      </c>
      <c r="D106" s="55">
        <f>IF(ISNUMBER('Historiske miljødeklarationer'!Z57),'Historiske miljødeklarationer'!Z57,0)</f>
        <v>146.07726696940679</v>
      </c>
      <c r="E106" s="55">
        <f>IF(ISNUMBER('Historiske miljødeklarationer'!Y57),'Historiske miljødeklarationer'!Y57,0)</f>
        <v>161.02282155684338</v>
      </c>
      <c r="F106" s="55">
        <f>IF(ISNUMBER('Historiske miljødeklarationer'!X57),'Historiske miljødeklarationer'!X57,0)</f>
        <v>168.80905989857339</v>
      </c>
      <c r="G106" s="55">
        <f>IF(ISNUMBER('Historiske miljødeklarationer'!W57),'Historiske miljødeklarationer'!W57,0)</f>
        <v>171.02878477504402</v>
      </c>
      <c r="H106" s="55">
        <f>IF(ISNUMBER('Historiske miljødeklarationer'!V57),'Historiske miljødeklarationer'!V57,0)</f>
        <v>159.63554233358548</v>
      </c>
      <c r="I106" s="55">
        <f>IF(ISNUMBER('Historiske miljødeklarationer'!M57),'Historiske miljødeklarationer'!M57,0)</f>
        <v>149.52621251518275</v>
      </c>
      <c r="J106" s="55">
        <f>IF(ISNUMBER('Historiske miljødeklarationer'!L57),'Historiske miljødeklarationer'!L57,0)</f>
        <v>128.90292314178802</v>
      </c>
      <c r="K106" s="55">
        <f>IF(ISNUMBER('Historiske miljødeklarationer'!K57),'Historiske miljødeklarationer'!K57,0)</f>
        <v>102.33340388703836</v>
      </c>
      <c r="L106" s="55">
        <f>IF(ISNUMBER('Historiske miljødeklarationer'!J57),'Historiske miljødeklarationer'!J57,0)</f>
        <v>134.58666167584661</v>
      </c>
      <c r="M106" s="55">
        <f>IF(ISNUMBER('Historiske miljødeklarationer'!I57),'Historiske miljødeklarationer'!I57,0)</f>
        <v>107.2622836878063</v>
      </c>
      <c r="N106" s="55">
        <f>IF(ISNUMBER('Historiske miljødeklarationer'!H57),'Historiske miljødeklarationer'!H57,0)</f>
        <v>72.46286166090934</v>
      </c>
      <c r="O106" s="55">
        <f>IF(ISNUMBER('Historiske miljødeklarationer'!G57),'Historiske miljødeklarationer'!G57,0)</f>
        <v>87.992385452383303</v>
      </c>
      <c r="P106" s="55">
        <v>61.859105539412958</v>
      </c>
    </row>
    <row r="107" spans="2:18">
      <c r="B107" s="2" t="s">
        <v>20</v>
      </c>
      <c r="C107" s="55">
        <f>IF(ISNUMBER('Historiske miljødeklarationer'!AA58),'Historiske miljødeklarationer'!AA58,0)</f>
        <v>2.8550901714749535</v>
      </c>
      <c r="D107" s="55">
        <f>IF(ISNUMBER('Historiske miljødeklarationer'!Z58),'Historiske miljødeklarationer'!Z58,0)</f>
        <v>1.9827702451335933</v>
      </c>
      <c r="E107" s="55">
        <f>IF(ISNUMBER('Historiske miljødeklarationer'!Y58),'Historiske miljødeklarationer'!Y58,0)</f>
        <v>2.8257712963555059</v>
      </c>
      <c r="F107" s="55">
        <f>IF(ISNUMBER('Historiske miljødeklarationer'!X58),'Historiske miljødeklarationer'!X58,0)</f>
        <v>3.4491917140271315</v>
      </c>
      <c r="G107" s="55">
        <f>IF(ISNUMBER('Historiske miljødeklarationer'!W58),'Historiske miljødeklarationer'!W58,0)</f>
        <v>3.0154703892856358</v>
      </c>
      <c r="H107" s="55">
        <f>IF(ISNUMBER('Historiske miljødeklarationer'!V58),'Historiske miljødeklarationer'!V58,0)</f>
        <v>3.349088309001699</v>
      </c>
      <c r="I107" s="55">
        <f>IF(ISNUMBER('Historiske miljødeklarationer'!M58),'Historiske miljødeklarationer'!M58,0)</f>
        <v>4.9661551054485606</v>
      </c>
      <c r="J107" s="55">
        <f>IF(ISNUMBER('Historiske miljødeklarationer'!L58),'Historiske miljødeklarationer'!L58,0)</f>
        <v>3.1798722871553777</v>
      </c>
      <c r="K107" s="55">
        <f>IF(ISNUMBER('Historiske miljødeklarationer'!K58),'Historiske miljødeklarationer'!K58,0)</f>
        <v>2.8395655420608303</v>
      </c>
      <c r="L107" s="55">
        <f>IF(ISNUMBER('Historiske miljødeklarationer'!J58),'Historiske miljødeklarationer'!J58,0)</f>
        <v>1.7442913746113631</v>
      </c>
      <c r="M107" s="55">
        <f>IF(ISNUMBER('Historiske miljødeklarationer'!I58),'Historiske miljødeklarationer'!I58,0)</f>
        <v>1.3456683676856909</v>
      </c>
      <c r="N107" s="55">
        <f>IF(ISNUMBER('Historiske miljødeklarationer'!H58),'Historiske miljødeklarationer'!H58,0)</f>
        <v>2.1155584140657835</v>
      </c>
      <c r="O107" s="55">
        <f>IF(ISNUMBER('Historiske miljødeklarationer'!G58),'Historiske miljødeklarationer'!G58,0)</f>
        <v>1.9259198770316734</v>
      </c>
      <c r="P107" s="55">
        <v>1.9223298465716385</v>
      </c>
    </row>
    <row r="108" spans="2:18">
      <c r="B108" s="2" t="s">
        <v>21</v>
      </c>
      <c r="C108" s="55">
        <f>IF(ISNUMBER('Historiske miljødeklarationer'!AA59),'Historiske miljødeklarationer'!AA59,0)</f>
        <v>45.572491712874196</v>
      </c>
      <c r="D108" s="55">
        <f>IF(ISNUMBER('Historiske miljødeklarationer'!Z59),'Historiske miljødeklarationer'!Z59,0)</f>
        <v>43.867216570839837</v>
      </c>
      <c r="E108" s="55">
        <f>IF(ISNUMBER('Historiske miljødeklarationer'!Y59),'Historiske miljødeklarationer'!Y59,0)</f>
        <v>44.408345701540476</v>
      </c>
      <c r="F108" s="55">
        <f>IF(ISNUMBER('Historiske miljødeklarationer'!X59),'Historiske miljødeklarationer'!X59,0)</f>
        <v>31.794135042655622</v>
      </c>
      <c r="G108" s="55">
        <f>IF(ISNUMBER('Historiske miljødeklarationer'!W59),'Historiske miljødeklarationer'!W59,0)</f>
        <v>32.169546204415305</v>
      </c>
      <c r="H108" s="55">
        <f>IF(ISNUMBER('Historiske miljødeklarationer'!V59),'Historiske miljødeklarationer'!V59,0)</f>
        <v>33.239771920102797</v>
      </c>
      <c r="I108" s="55">
        <f>IF(ISNUMBER('Historiske miljødeklarationer'!M59),'Historiske miljødeklarationer'!M59,0)</f>
        <v>32.029123226752226</v>
      </c>
      <c r="J108" s="55">
        <f>IF(ISNUMBER('Historiske miljødeklarationer'!L59),'Historiske miljødeklarationer'!L59,0)</f>
        <v>25.211586027082479</v>
      </c>
      <c r="K108" s="55">
        <f>IF(ISNUMBER('Historiske miljødeklarationer'!K59),'Historiske miljødeklarationer'!K59,0)</f>
        <v>21.86900450874262</v>
      </c>
      <c r="L108" s="55">
        <f>IF(ISNUMBER('Historiske miljødeklarationer'!J59),'Historiske miljødeklarationer'!J59,0)</f>
        <v>17.260106009688176</v>
      </c>
      <c r="M108" s="55">
        <f>IF(ISNUMBER('Historiske miljødeklarationer'!I59),'Historiske miljødeklarationer'!I59,0)</f>
        <v>11.638603004668624</v>
      </c>
      <c r="N108" s="55">
        <f>IF(ISNUMBER('Historiske miljødeklarationer'!H59),'Historiske miljødeklarationer'!H59,0)</f>
        <v>10.687093083305317</v>
      </c>
      <c r="O108" s="55">
        <f>IF(ISNUMBER('Historiske miljødeklarationer'!G59),'Historiske miljødeklarationer'!G59,0)</f>
        <v>13.287975961433855</v>
      </c>
      <c r="P108" s="55">
        <v>11.699718007035763</v>
      </c>
    </row>
    <row r="109" spans="2:18">
      <c r="B109" s="2" t="s">
        <v>22</v>
      </c>
      <c r="C109" s="55">
        <f>IF(ISNUMBER('Historiske miljødeklarationer'!AA60),'Historiske miljødeklarationer'!AA60,0)</f>
        <v>30.415883530116236</v>
      </c>
      <c r="D109" s="55">
        <f>IF(ISNUMBER('Historiske miljødeklarationer'!Z60),'Historiske miljødeklarationer'!Z60,0)</f>
        <v>31.567991532852066</v>
      </c>
      <c r="E109" s="55">
        <f>IF(ISNUMBER('Historiske miljødeklarationer'!Y60),'Historiske miljødeklarationer'!Y60,0)</f>
        <v>27.733093813603293</v>
      </c>
      <c r="F109" s="55">
        <f>IF(ISNUMBER('Historiske miljødeklarationer'!X60),'Historiske miljødeklarationer'!X60,0)</f>
        <v>31.94490934647753</v>
      </c>
      <c r="G109" s="55">
        <f>IF(ISNUMBER('Historiske miljødeklarationer'!W60),'Historiske miljødeklarationer'!W60,0)</f>
        <v>30.861790500330255</v>
      </c>
      <c r="H109" s="55">
        <f>IF(ISNUMBER('Historiske miljødeklarationer'!V60),'Historiske miljødeklarationer'!V60,0)</f>
        <v>35.088495545341573</v>
      </c>
      <c r="I109" s="55">
        <f>IF(ISNUMBER('Historiske miljødeklarationer'!M60),'Historiske miljødeklarationer'!M60,0)</f>
        <v>58.045202264270785</v>
      </c>
      <c r="J109" s="55">
        <f>IF(ISNUMBER('Historiske miljødeklarationer'!L60),'Historiske miljødeklarationer'!L60,0)</f>
        <v>57.140919633214871</v>
      </c>
      <c r="K109" s="55">
        <f>IF(ISNUMBER('Historiske miljødeklarationer'!K60),'Historiske miljødeklarationer'!K60,0)</f>
        <v>62.277470323751558</v>
      </c>
      <c r="L109" s="55">
        <f>IF(ISNUMBER('Historiske miljødeklarationer'!J60),'Historiske miljødeklarationer'!J60,0)</f>
        <v>61.492988814258254</v>
      </c>
      <c r="M109" s="55">
        <f>IF(ISNUMBER('Historiske miljødeklarationer'!I60),'Historiske miljødeklarationer'!I60,0)</f>
        <v>60.205268748296639</v>
      </c>
      <c r="N109" s="55">
        <f>IF(ISNUMBER('Historiske miljødeklarationer'!H60),'Historiske miljødeklarationer'!H60,0)</f>
        <v>60.753481337224706</v>
      </c>
      <c r="O109" s="55">
        <f>IF(ISNUMBER('Historiske miljødeklarationer'!G60),'Historiske miljødeklarationer'!G60,0)</f>
        <v>69.123332142861102</v>
      </c>
      <c r="P109" s="55">
        <v>90.807716654521244</v>
      </c>
    </row>
    <row r="110" spans="2:18">
      <c r="B110" s="2" t="s">
        <v>23</v>
      </c>
      <c r="C110" s="55">
        <f>IF(ISNUMBER('Historiske miljødeklarationer'!AA61),'Historiske miljødeklarationer'!AA61,0)</f>
        <v>53.633745151945526</v>
      </c>
      <c r="D110" s="55">
        <f>IF(ISNUMBER('Historiske miljødeklarationer'!Z61),'Historiske miljødeklarationer'!Z61,0)</f>
        <v>55.648689738659364</v>
      </c>
      <c r="E110" s="55">
        <f>IF(ISNUMBER('Historiske miljødeklarationer'!Y61),'Historiske miljødeklarationer'!Y61,0)</f>
        <v>57.818718117368242</v>
      </c>
      <c r="F110" s="55">
        <f>IF(ISNUMBER('Historiske miljødeklarationer'!X61),'Historiske miljødeklarationer'!X61,0)</f>
        <v>59.205645244957786</v>
      </c>
      <c r="G110" s="55">
        <f>IF(ISNUMBER('Historiske miljødeklarationer'!W61),'Historiske miljødeklarationer'!W61,0)</f>
        <v>57.000797615884764</v>
      </c>
      <c r="H110" s="55">
        <f>IF(ISNUMBER('Historiske miljødeklarationer'!V61),'Historiske miljødeklarationer'!V61,0)</f>
        <v>60.069456709123934</v>
      </c>
      <c r="I110" s="55">
        <f>IF(ISNUMBER('Historiske miljødeklarationer'!M61),'Historiske miljødeklarationer'!M61,0)</f>
        <v>52.117126294917142</v>
      </c>
      <c r="J110" s="55">
        <f>IF(ISNUMBER('Historiske miljødeklarationer'!L61),'Historiske miljødeklarationer'!L61,0)</f>
        <v>55.011123622405457</v>
      </c>
      <c r="K110" s="55">
        <f>IF(ISNUMBER('Historiske miljødeklarationer'!K61),'Historiske miljødeklarationer'!K61,0)</f>
        <v>63.196532877564003</v>
      </c>
      <c r="L110" s="55">
        <f>IF(ISNUMBER('Historiske miljødeklarationer'!J61),'Historiske miljødeklarationer'!J61,0)</f>
        <v>58.836572821639649</v>
      </c>
      <c r="M110" s="55">
        <f>IF(ISNUMBER('Historiske miljødeklarationer'!I61),'Historiske miljødeklarationer'!I61,0)</f>
        <v>62.158724578585506</v>
      </c>
      <c r="N110" s="55">
        <f>IF(ISNUMBER('Historiske miljødeklarationer'!H61),'Historiske miljødeklarationer'!H61,0)</f>
        <v>64.607822314019089</v>
      </c>
      <c r="O110" s="55">
        <f>IF(ISNUMBER('Historiske miljødeklarationer'!G61),'Historiske miljødeklarationer'!G61,0)</f>
        <v>62.493962240307496</v>
      </c>
      <c r="P110" s="55">
        <v>58.896928613023</v>
      </c>
    </row>
    <row r="111" spans="2:18">
      <c r="B111" s="2" t="s">
        <v>24</v>
      </c>
      <c r="C111" s="55">
        <f>IF(ISNUMBER('Historiske miljødeklarationer'!AA62),'Historiske miljødeklarationer'!AA62,0)</f>
        <v>0</v>
      </c>
      <c r="D111" s="55">
        <f>IF(ISNUMBER('Historiske miljødeklarationer'!Z62),'Historiske miljødeklarationer'!Z62,0)</f>
        <v>0</v>
      </c>
      <c r="E111" s="55">
        <f>IF(ISNUMBER('Historiske miljødeklarationer'!Y62),'Historiske miljødeklarationer'!Y62,0)</f>
        <v>0</v>
      </c>
      <c r="F111" s="55">
        <f>IF(ISNUMBER('Historiske miljødeklarationer'!X62),'Historiske miljødeklarationer'!X62,0)</f>
        <v>0</v>
      </c>
      <c r="G111" s="55">
        <f>IF(ISNUMBER('Historiske miljødeklarationer'!W62),'Historiske miljødeklarationer'!W62,0)</f>
        <v>0</v>
      </c>
      <c r="H111" s="55">
        <f>IF(ISNUMBER('Historiske miljødeklarationer'!V62),'Historiske miljødeklarationer'!V62,0)</f>
        <v>0</v>
      </c>
      <c r="I111" s="55">
        <f>IF(ISNUMBER('Historiske miljødeklarationer'!M62),'Historiske miljødeklarationer'!M62,0)</f>
        <v>8.5124971240742198E-2</v>
      </c>
      <c r="J111" s="55">
        <f>IF(ISNUMBER('Historiske miljødeklarationer'!L62),'Historiske miljødeklarationer'!L62,0)</f>
        <v>8.4658995706727372E-2</v>
      </c>
      <c r="K111" s="55">
        <f>IF(ISNUMBER('Historiske miljødeklarationer'!K62),'Historiske miljødeklarationer'!K62,0)</f>
        <v>0.13827384411526114</v>
      </c>
      <c r="L111" s="55">
        <f>IF(ISNUMBER('Historiske miljødeklarationer'!J62),'Historiske miljødeklarationer'!J62,0)</f>
        <v>6.4102515958525438E-2</v>
      </c>
      <c r="M111" s="55">
        <f>IF(ISNUMBER('Historiske miljødeklarationer'!I62),'Historiske miljødeklarationer'!I62,0)</f>
        <v>8.7689654529821859E-2</v>
      </c>
      <c r="N111" s="55">
        <f>IF(ISNUMBER('Historiske miljødeklarationer'!H62),'Historiske miljødeklarationer'!H62,0)</f>
        <v>0.12007314413149005</v>
      </c>
      <c r="O111" s="55">
        <f>IF(ISNUMBER('Historiske miljødeklarationer'!G62),'Historiske miljødeklarationer'!G62,0)</f>
        <v>6.1596513152187976E-2</v>
      </c>
      <c r="P111" s="55">
        <v>0.10776296599189611</v>
      </c>
    </row>
    <row r="112" spans="2:18">
      <c r="B112" s="2" t="s">
        <v>25</v>
      </c>
      <c r="C112" s="55">
        <f>IF(ISNUMBER('Historiske miljødeklarationer'!AA63),'Historiske miljødeklarationer'!AA63,0)</f>
        <v>0</v>
      </c>
      <c r="D112" s="55">
        <f>IF(ISNUMBER('Historiske miljødeklarationer'!Z63),'Historiske miljødeklarationer'!Z63,0)</f>
        <v>0</v>
      </c>
      <c r="E112" s="55">
        <f>IF(ISNUMBER('Historiske miljødeklarationer'!Y63),'Historiske miljødeklarationer'!Y63,0)</f>
        <v>0</v>
      </c>
      <c r="F112" s="55">
        <f>IF(ISNUMBER('Historiske miljødeklarationer'!X63),'Historiske miljødeklarationer'!X63,0)</f>
        <v>0</v>
      </c>
      <c r="G112" s="55">
        <f>IF(ISNUMBER('Historiske miljødeklarationer'!W63),'Historiske miljødeklarationer'!W63,0)</f>
        <v>0</v>
      </c>
      <c r="H112" s="55">
        <f>IF(ISNUMBER('Historiske miljødeklarationer'!V63),'Historiske miljødeklarationer'!V63,0)</f>
        <v>0</v>
      </c>
      <c r="I112" s="55">
        <f>IF(ISNUMBER('Historiske miljødeklarationer'!M63),'Historiske miljødeklarationer'!M63,0)</f>
        <v>9.2711853947365253</v>
      </c>
      <c r="J112" s="55">
        <f>IF(ISNUMBER('Historiske miljødeklarationer'!L63),'Historiske miljødeklarationer'!L63,0)</f>
        <v>2.9264290012560181</v>
      </c>
      <c r="K112" s="55">
        <f>IF(ISNUMBER('Historiske miljødeklarationer'!K63),'Historiske miljødeklarationer'!K63,0)</f>
        <v>2.3206489187218846</v>
      </c>
      <c r="L112" s="55">
        <f>IF(ISNUMBER('Historiske miljødeklarationer'!J63),'Historiske miljødeklarationer'!J63,0)</f>
        <v>12.842103113426642</v>
      </c>
      <c r="M112" s="55">
        <f>IF(ISNUMBER('Historiske miljødeklarationer'!I63),'Historiske miljødeklarationer'!I63,0)</f>
        <v>10.43584571762783</v>
      </c>
      <c r="N112" s="55">
        <f>IF(ISNUMBER('Historiske miljødeklarationer'!H63),'Historiske miljødeklarationer'!H63,0)</f>
        <v>1.2624239408333207</v>
      </c>
      <c r="O112" s="55">
        <f>IF(ISNUMBER('Historiske miljødeklarationer'!G63),'Historiske miljødeklarationer'!G63,0)</f>
        <v>4.3710885226232739</v>
      </c>
      <c r="P112" s="55">
        <v>2.7946891642245428</v>
      </c>
    </row>
    <row r="113" spans="2:19">
      <c r="B113" s="2" t="s">
        <v>26</v>
      </c>
      <c r="C113" s="55">
        <f>IF(ISNUMBER('Historiske miljødeklarationer'!AA64),'Historiske miljødeklarationer'!AA64,0)</f>
        <v>0</v>
      </c>
      <c r="D113" s="55">
        <f>IF(ISNUMBER('Historiske miljødeklarationer'!Z64),'Historiske miljødeklarationer'!Z64,0)</f>
        <v>0</v>
      </c>
      <c r="E113" s="55">
        <f>IF(ISNUMBER('Historiske miljødeklarationer'!Y64),'Historiske miljødeklarationer'!Y64,0)</f>
        <v>0</v>
      </c>
      <c r="F113" s="55">
        <f>IF(ISNUMBER('Historiske miljødeklarationer'!X64),'Historiske miljødeklarationer'!X64,0)</f>
        <v>0</v>
      </c>
      <c r="G113" s="55">
        <f>IF(ISNUMBER('Historiske miljødeklarationer'!W64),'Historiske miljødeklarationer'!W64,0)</f>
        <v>0</v>
      </c>
      <c r="H113" s="55">
        <f>IF(ISNUMBER('Historiske miljødeklarationer'!V64),'Historiske miljødeklarationer'!V64,0)</f>
        <v>0</v>
      </c>
      <c r="I113" s="55">
        <f>IF(ISNUMBER('Historiske miljødeklarationer'!M64),'Historiske miljødeklarationer'!M64,0)</f>
        <v>0.34596277511772444</v>
      </c>
      <c r="J113" s="55">
        <f>IF(ISNUMBER('Historiske miljødeklarationer'!L64),'Historiske miljødeklarationer'!L64,0)</f>
        <v>0.45558890647118611</v>
      </c>
      <c r="K113" s="55">
        <f>IF(ISNUMBER('Historiske miljødeklarationer'!K64),'Historiske miljødeklarationer'!K64,0)</f>
        <v>0.81586825137192576</v>
      </c>
      <c r="L113" s="55">
        <f>IF(ISNUMBER('Historiske miljødeklarationer'!J64),'Historiske miljødeklarationer'!J64,0)</f>
        <v>0.33831694305203258</v>
      </c>
      <c r="M113" s="55">
        <f>IF(ISNUMBER('Historiske miljødeklarationer'!I64),'Historiske miljødeklarationer'!I64,0)</f>
        <v>0.42624902455113772</v>
      </c>
      <c r="N113" s="55">
        <f>IF(ISNUMBER('Historiske miljødeklarationer'!H64),'Historiske miljødeklarationer'!H64,0)</f>
        <v>0</v>
      </c>
      <c r="O113" s="55">
        <f>IF(ISNUMBER('Historiske miljødeklarationer'!G64),'Historiske miljødeklarationer'!G64,0)</f>
        <v>0</v>
      </c>
      <c r="P113" s="55">
        <v>0</v>
      </c>
    </row>
    <row r="114" spans="2:19">
      <c r="B114" s="2"/>
    </row>
    <row r="115" spans="2:19">
      <c r="B115" s="2" t="s">
        <v>66</v>
      </c>
      <c r="C115" s="54">
        <v>2004</v>
      </c>
      <c r="D115" s="54">
        <v>2005</v>
      </c>
      <c r="E115" s="54">
        <v>2006</v>
      </c>
      <c r="F115" s="54">
        <v>2007</v>
      </c>
      <c r="G115" s="54">
        <v>2008</v>
      </c>
      <c r="H115" s="54">
        <v>2009</v>
      </c>
      <c r="I115" s="54">
        <v>2010</v>
      </c>
      <c r="J115" s="54">
        <v>2011</v>
      </c>
      <c r="K115" s="54">
        <v>2012</v>
      </c>
      <c r="L115" s="54">
        <v>2013</v>
      </c>
      <c r="M115" s="54">
        <v>2014</v>
      </c>
      <c r="N115" s="54">
        <v>2015</v>
      </c>
      <c r="O115" s="54">
        <v>2016</v>
      </c>
      <c r="P115" s="54">
        <v>2017</v>
      </c>
      <c r="Q115" s="54">
        <v>2018</v>
      </c>
      <c r="R115" s="54">
        <v>2019</v>
      </c>
      <c r="S115" s="54">
        <v>2020</v>
      </c>
    </row>
    <row r="116" spans="2:19" ht="15.75">
      <c r="B116" s="2" t="s">
        <v>1</v>
      </c>
      <c r="C116" s="55"/>
      <c r="D116" s="55">
        <f>IF(ISNUMBER('Historiske miljødeklarationer'!S105),'Historiske miljødeklarationer'!S105,0)</f>
        <v>517.76416818673965</v>
      </c>
      <c r="E116" s="55">
        <f>IF(ISNUMBER('Historiske miljødeklarationer'!R105),'Historiske miljødeklarationer'!R105,0)</f>
        <v>641.14572584797179</v>
      </c>
      <c r="F116" s="55">
        <f>IF(ISNUMBER('Historiske miljødeklarationer'!Q105),'Historiske miljødeklarationer'!Q105,0)</f>
        <v>599.7506337388088</v>
      </c>
      <c r="G116" s="55">
        <f>IF(ISNUMBER('Historiske miljødeklarationer'!P105),'Historiske miljødeklarationer'!P105,0)</f>
        <v>485.17684992430651</v>
      </c>
      <c r="H116" s="55">
        <f>IF(ISNUMBER('Historiske miljødeklarationer'!O105),'Historiske miljødeklarationer'!O105,0)</f>
        <v>518.65826825298325</v>
      </c>
      <c r="I116" s="55">
        <f>IF(ISNUMBER('Historiske miljødeklarationer'!M105),'Historiske miljødeklarationer'!M105,0)</f>
        <v>491.50267985345829</v>
      </c>
      <c r="J116" s="55">
        <f>IF(ISNUMBER('Historiske miljødeklarationer'!L105),'Historiske miljødeklarationer'!L105,0)</f>
        <v>416.11162522129746</v>
      </c>
      <c r="K116" s="55">
        <f>IF(ISNUMBER('Historiske miljødeklarationer'!K105),'Historiske miljødeklarationer'!K105,0)</f>
        <v>344.13961432777091</v>
      </c>
      <c r="L116" s="55">
        <f>IF(ISNUMBER('Historiske miljødeklarationer'!J105),'Historiske miljødeklarationer'!J105,0)</f>
        <v>411.32314015138263</v>
      </c>
      <c r="M116" s="55">
        <f>IF(ISNUMBER('Historiske miljødeklarationer'!I105),'Historiske miljødeklarationer'!I105,0)</f>
        <v>329.03368178498499</v>
      </c>
      <c r="N116" s="55">
        <f>IF(ISNUMBER('Historiske miljødeklarationer'!H105),'Historiske miljødeklarationer'!H105,0)</f>
        <v>233.079272937746</v>
      </c>
      <c r="O116" s="55">
        <f>IF(ISNUMBER('Historiske miljødeklarationer'!G105),'Historiske miljødeklarationer'!G105,0)</f>
        <v>287.08271403112013</v>
      </c>
      <c r="P116" s="55">
        <v>216.07210733802864</v>
      </c>
      <c r="Q116">
        <v>235.11344745410045</v>
      </c>
    </row>
    <row r="117" spans="2:19" ht="15.75">
      <c r="B117" s="2" t="s">
        <v>2</v>
      </c>
      <c r="D117" s="55">
        <f>IF(ISNUMBER('Historiske miljødeklarationer'!S106),'Historiske miljødeklarationer'!S106,0)</f>
        <v>0.26593121402233244</v>
      </c>
      <c r="E117" s="55">
        <f>IF(ISNUMBER('Historiske miljødeklarationer'!R106),'Historiske miljødeklarationer'!R106,0)</f>
        <v>0.22558912525827277</v>
      </c>
      <c r="F117" s="55">
        <f>IF(ISNUMBER('Historiske miljødeklarationer'!Q106),'Historiske miljødeklarationer'!Q106,0)</f>
        <v>0.17386440460039632</v>
      </c>
      <c r="G117" s="55">
        <f>IF(ISNUMBER('Historiske miljødeklarationer'!P106),'Historiske miljødeklarationer'!P106,0)</f>
        <v>0.17128379178980788</v>
      </c>
      <c r="H117" s="55">
        <f>IF(ISNUMBER('Historiske miljødeklarationer'!O106),'Historiske miljødeklarationer'!O106,0)</f>
        <v>0.18562937756879466</v>
      </c>
      <c r="I117" s="55">
        <f>IF(ISNUMBER('Historiske miljødeklarationer'!M106),'Historiske miljødeklarationer'!M106,0)</f>
        <v>0.28769313855765266</v>
      </c>
      <c r="J117" s="55">
        <f>IF(ISNUMBER('Historiske miljødeklarationer'!L106),'Historiske miljødeklarationer'!L106,0)</f>
        <v>0.2447657700918795</v>
      </c>
      <c r="K117" s="55">
        <f>IF(ISNUMBER('Historiske miljødeklarationer'!K106),'Historiske miljødeklarationer'!K106,0)</f>
        <v>0.18643981394010406</v>
      </c>
      <c r="L117" s="55">
        <f>IF(ISNUMBER('Historiske miljødeklarationer'!J106),'Historiske miljødeklarationer'!J106,0)</f>
        <v>0.1630312093836658</v>
      </c>
      <c r="M117" s="55">
        <f>IF(ISNUMBER('Historiske miljødeklarationer'!I106),'Historiske miljødeklarationer'!I106,0)</f>
        <v>0.12717997320247651</v>
      </c>
      <c r="N117" s="55">
        <f>IF(ISNUMBER('Historiske miljødeklarationer'!H106),'Historiske miljødeklarationer'!H106,0)</f>
        <v>0.10800253310385535</v>
      </c>
      <c r="O117" s="55">
        <f>IF(ISNUMBER('Historiske miljødeklarationer'!G106),'Historiske miljødeklarationer'!G106,0)</f>
        <v>0.12735324731188591</v>
      </c>
      <c r="P117" s="55">
        <v>0.12879009885622611</v>
      </c>
      <c r="Q117">
        <v>0.12487110594276382</v>
      </c>
    </row>
    <row r="118" spans="2:19" ht="15.75">
      <c r="B118" s="2" t="s">
        <v>3</v>
      </c>
      <c r="D118" s="55">
        <f>IF(ISNUMBER('Historiske miljødeklarationer'!S107),'Historiske miljødeklarationer'!S107,0)</f>
        <v>9.3188795063615746E-3</v>
      </c>
      <c r="E118" s="55">
        <f>IF(ISNUMBER('Historiske miljødeklarationer'!R107),'Historiske miljødeklarationer'!R107,0)</f>
        <v>1.0032630190457005E-2</v>
      </c>
      <c r="F118" s="55">
        <f>IF(ISNUMBER('Historiske miljødeklarationer'!Q107),'Historiske miljødeklarationer'!Q107,0)</f>
        <v>9.8519442277916151E-3</v>
      </c>
      <c r="G118" s="55">
        <f>IF(ISNUMBER('Historiske miljødeklarationer'!P107),'Historiske miljødeklarationer'!P107,0)</f>
        <v>9.3258063261591195E-3</v>
      </c>
      <c r="H118" s="55">
        <f>IF(ISNUMBER('Historiske miljødeklarationer'!O107),'Historiske miljødeklarationer'!O107,0)</f>
        <v>8.5974497589957326E-3</v>
      </c>
      <c r="I118" s="55">
        <f>IF(ISNUMBER('Historiske miljødeklarationer'!M107),'Historiske miljødeklarationer'!M107,0)</f>
        <v>6.6622526860526899E-3</v>
      </c>
      <c r="J118" s="55">
        <f>IF(ISNUMBER('Historiske miljødeklarationer'!L107),'Historiske miljødeklarationer'!L107,0)</f>
        <v>5.7424825387789886E-3</v>
      </c>
      <c r="K118" s="55">
        <f>IF(ISNUMBER('Historiske miljødeklarationer'!K107),'Historiske miljødeklarationer'!K107,0)</f>
        <v>5.7742235024155408E-3</v>
      </c>
      <c r="L118" s="55">
        <f>IF(ISNUMBER('Historiske miljødeklarationer'!J107),'Historiske miljødeklarationer'!J107,0)</f>
        <v>5.7915294181968306E-3</v>
      </c>
      <c r="M118" s="55">
        <f>IF(ISNUMBER('Historiske miljødeklarationer'!I107),'Historiske miljødeklarationer'!I107,0)</f>
        <v>5.2622326456335817E-3</v>
      </c>
      <c r="N118" s="55">
        <f>IF(ISNUMBER('Historiske miljødeklarationer'!H107),'Historiske miljødeklarationer'!H107,0)</f>
        <v>3.7994718667487166E-3</v>
      </c>
      <c r="O118" s="55">
        <f>IF(ISNUMBER('Historiske miljødeklarationer'!G107),'Historiske miljødeklarationer'!G107,0)</f>
        <v>4.3428600408277583E-3</v>
      </c>
      <c r="P118" s="55">
        <v>3.9644663835495825E-3</v>
      </c>
      <c r="Q118">
        <v>3.9744732102396175E-3</v>
      </c>
    </row>
    <row r="119" spans="2:19" ht="15.75">
      <c r="B119" s="2" t="s">
        <v>4</v>
      </c>
      <c r="D119" s="55">
        <f>IF(ISNUMBER('Historiske miljødeklarationer'!S108),'Historiske miljødeklarationer'!S108,0)</f>
        <v>526.36748632988565</v>
      </c>
      <c r="E119" s="55">
        <f>IF(ISNUMBER('Historiske miljødeklarationer'!R108),'Historiske miljødeklarationer'!R108,0)</f>
        <v>649.27425596000342</v>
      </c>
      <c r="F119" s="55">
        <f>IF(ISNUMBER('Historiske miljødeklarationer'!Q108),'Historiske miljødeklarationer'!Q108,0)</f>
        <v>607.01972200920375</v>
      </c>
      <c r="G119" s="55">
        <f>IF(ISNUMBER('Historiske miljødeklarationer'!P108),'Historiske miljødeklarationer'!P108,0)</f>
        <v>492.10722044898336</v>
      </c>
      <c r="H119" s="55">
        <f>IF(ISNUMBER('Historiske miljødeklarationer'!O108),'Historiske miljødeklarationer'!O108,0)</f>
        <v>525.52868615646548</v>
      </c>
      <c r="I119" s="55">
        <f>IF(ISNUMBER('Historiske miljødeklarationer'!M108),'Historiske miljødeklarationer'!M108,0)</f>
        <v>499.89462654645922</v>
      </c>
      <c r="J119" s="55">
        <f>IF(ISNUMBER('Historiske miljødeklarationer'!L108),'Historiske miljødeklarationer'!L108,0)</f>
        <v>423.36020609348299</v>
      </c>
      <c r="K119" s="55">
        <f>IF(ISNUMBER('Historiske miljødeklarationer'!K108),'Historiske miljødeklarationer'!K108,0)</f>
        <v>350.17760538876291</v>
      </c>
      <c r="L119" s="55">
        <f>IF(ISNUMBER('Historiske miljødeklarationer'!J108),'Historiske miljødeklarationer'!J108,0)</f>
        <v>417.2542360893521</v>
      </c>
      <c r="M119" s="55">
        <f>IF(ISNUMBER('Historiske miljødeklarationer'!I108),'Historiske miljødeklarationer'!I108,0)</f>
        <v>333.97320249468913</v>
      </c>
      <c r="N119" s="55">
        <f>IF(ISNUMBER('Historiske miljødeklarationer'!H108),'Historiske miljødeklarationer'!H108,0)</f>
        <v>237.06243590484343</v>
      </c>
      <c r="O119" s="55">
        <f>IF(ISNUMBER('Historiske miljødeklarationer'!G108),'Historiske miljødeklarationer'!G108,0)</f>
        <v>291.92728826531265</v>
      </c>
      <c r="P119" s="55">
        <v>220.56338922423436</v>
      </c>
      <c r="Q119">
        <v>239.41961811932094</v>
      </c>
    </row>
    <row r="120" spans="2:19" ht="15.75">
      <c r="B120" s="2" t="s">
        <v>5</v>
      </c>
      <c r="D120" s="55">
        <f>IF(ISNUMBER('Historiske miljødeklarationer'!S109),'Historiske miljødeklarationer'!S109,0)</f>
        <v>0.28275315363299042</v>
      </c>
      <c r="E120" s="55">
        <f>IF(ISNUMBER('Historiske miljødeklarationer'!R109),'Historiske miljødeklarationer'!R109,0)</f>
        <v>0.32974031514334479</v>
      </c>
      <c r="F120" s="55">
        <f>IF(ISNUMBER('Historiske miljødeklarationer'!Q109),'Historiske miljødeklarationer'!Q109,0)</f>
        <v>0.26825752590862384</v>
      </c>
      <c r="G120" s="55">
        <f>IF(ISNUMBER('Historiske miljødeklarationer'!P109),'Historiske miljødeklarationer'!P109,0)</f>
        <v>0.20142585721590961</v>
      </c>
      <c r="H120" s="55">
        <f>IF(ISNUMBER('Historiske miljødeklarationer'!O109),'Historiske miljødeklarationer'!O109,0)</f>
        <v>0.16115885871238486</v>
      </c>
      <c r="I120" s="55">
        <f>IF(ISNUMBER('Historiske miljødeklarationer'!M109),'Historiske miljødeklarationer'!M109,0)</f>
        <v>8.3047855530159725E-2</v>
      </c>
      <c r="J120" s="55">
        <f>IF(ISNUMBER('Historiske miljødeklarationer'!L109),'Historiske miljødeklarationer'!L109,0)</f>
        <v>6.3897296040489243E-2</v>
      </c>
      <c r="K120" s="55">
        <f>IF(ISNUMBER('Historiske miljødeklarationer'!K109),'Historiske miljødeklarationer'!K109,0)</f>
        <v>6.3636762563738333E-2</v>
      </c>
      <c r="L120" s="55">
        <f>IF(ISNUMBER('Historiske miljødeklarationer'!J109),'Historiske miljødeklarationer'!J109,0)</f>
        <v>7.0091223539636233E-2</v>
      </c>
      <c r="M120" s="55">
        <f>IF(ISNUMBER('Historiske miljødeklarationer'!I109),'Historiske miljødeklarationer'!I109,0)</f>
        <v>5.1269529310667486E-2</v>
      </c>
      <c r="N120" s="55">
        <f>IF(ISNUMBER('Historiske miljødeklarationer'!H109),'Historiske miljødeklarationer'!H109,0)</f>
        <v>4.4111905495085611E-2</v>
      </c>
      <c r="O120" s="55">
        <f>IF(ISNUMBER('Historiske miljødeklarationer'!G109),'Historiske miljødeklarationer'!G109,0)</f>
        <v>4.6755369412094155E-2</v>
      </c>
      <c r="P120" s="55">
        <v>4.0952590193853049E-2</v>
      </c>
      <c r="Q120">
        <v>4.6890415600947026E-2</v>
      </c>
    </row>
    <row r="121" spans="2:19" ht="15.75">
      <c r="B121" s="2" t="s">
        <v>6</v>
      </c>
      <c r="D121" s="55">
        <f>IF(ISNUMBER('Historiske miljødeklarationer'!S110),'Historiske miljødeklarationer'!S110,0)</f>
        <v>0.87944694101649656</v>
      </c>
      <c r="E121" s="55">
        <f>IF(ISNUMBER('Historiske miljødeklarationer'!R110),'Historiske miljødeklarationer'!R110,0)</f>
        <v>0.82574321724688526</v>
      </c>
      <c r="F121" s="55">
        <f>IF(ISNUMBER('Historiske miljødeklarationer'!Q110),'Historiske miljødeklarationer'!Q110,0)</f>
        <v>0.65966576221341222</v>
      </c>
      <c r="G121" s="55">
        <f>IF(ISNUMBER('Historiske miljødeklarationer'!P110),'Historiske miljødeklarationer'!P110,0)</f>
        <v>0.54839197642226833</v>
      </c>
      <c r="H121" s="55">
        <f>IF(ISNUMBER('Historiske miljødeklarationer'!O110),'Historiske miljødeklarationer'!O110,0)</f>
        <v>0.48832795687823322</v>
      </c>
      <c r="I121" s="55">
        <f>IF(ISNUMBER('Historiske miljødeklarationer'!M110),'Historiske miljødeklarationer'!M110,0)</f>
        <v>0.39033677123872895</v>
      </c>
      <c r="J121" s="55">
        <f>IF(ISNUMBER('Historiske miljødeklarationer'!L110),'Historiske miljødeklarationer'!L110,0)</f>
        <v>0.33742811275923434</v>
      </c>
      <c r="K121" s="55">
        <f>IF(ISNUMBER('Historiske miljødeklarationer'!K110),'Historiske miljødeklarationer'!K110,0)</f>
        <v>0.29389729255427266</v>
      </c>
      <c r="L121" s="55">
        <f>IF(ISNUMBER('Historiske miljødeklarationer'!J110),'Historiske miljødeklarationer'!J110,0)</f>
        <v>0.29206656815236054</v>
      </c>
      <c r="M121" s="55">
        <f>IF(ISNUMBER('Historiske miljødeklarationer'!I110),'Historiske miljødeklarationer'!I110,0)</f>
        <v>0.22942526279608116</v>
      </c>
      <c r="N121" s="55">
        <f>IF(ISNUMBER('Historiske miljødeklarationer'!H110),'Historiske miljødeklarationer'!H110,0)</f>
        <v>0.19250868164491844</v>
      </c>
      <c r="O121" s="55">
        <f>IF(ISNUMBER('Historiske miljødeklarationer'!G110),'Historiske miljødeklarationer'!G110,0)</f>
        <v>0.21456317319006693</v>
      </c>
      <c r="P121" s="55">
        <v>0.21187093082562544</v>
      </c>
      <c r="Q121">
        <v>0.27393249627260241</v>
      </c>
    </row>
    <row r="122" spans="2:19">
      <c r="B122" s="2" t="s">
        <v>7</v>
      </c>
      <c r="D122" s="55">
        <f>IF(ISNUMBER('Historiske miljødeklarationer'!S111),'Historiske miljødeklarationer'!S111,0)</f>
        <v>0.22475046036180607</v>
      </c>
      <c r="E122" s="55">
        <f>IF(ISNUMBER('Historiske miljødeklarationer'!R111),'Historiske miljødeklarationer'!R111,0)</f>
        <v>0.18795844432371317</v>
      </c>
      <c r="F122" s="55">
        <f>IF(ISNUMBER('Historiske miljødeklarationer'!Q111),'Historiske miljødeklarationer'!Q111,0)</f>
        <v>0.17260139212153622</v>
      </c>
      <c r="G122" s="55">
        <f>IF(ISNUMBER('Historiske miljødeklarationer'!P111),'Historiske miljødeklarationer'!P111,0)</f>
        <v>0.1805637205080487</v>
      </c>
      <c r="H122" s="55">
        <f>IF(ISNUMBER('Historiske miljødeklarationer'!O111),'Historiske miljødeklarationer'!O111,0)</f>
        <v>0.19073219736854083</v>
      </c>
      <c r="I122" s="55">
        <f>IF(ISNUMBER('Historiske miljødeklarationer'!M111),'Historiske miljødeklarationer'!M111,0)</f>
        <v>0.18184844356779278</v>
      </c>
      <c r="J122" s="55">
        <f>IF(ISNUMBER('Historiske miljødeklarationer'!L111),'Historiske miljødeklarationer'!L111,0)</f>
        <v>0.17666106199988571</v>
      </c>
      <c r="K122" s="55">
        <f>IF(ISNUMBER('Historiske miljødeklarationer'!K111),'Historiske miljødeklarationer'!K111,0)</f>
        <v>0.18800158247188217</v>
      </c>
      <c r="L122" s="55">
        <f>IF(ISNUMBER('Historiske miljødeklarationer'!J111),'Historiske miljødeklarationer'!J111,0)</f>
        <v>0.1747844353281692</v>
      </c>
      <c r="M122" s="55">
        <f>IF(ISNUMBER('Historiske miljødeklarationer'!I111),'Historiske miljødeklarationer'!I111,0)</f>
        <v>0.16258549388320273</v>
      </c>
      <c r="N122" s="55">
        <f>IF(ISNUMBER('Historiske miljødeklarationer'!H111),'Historiske miljødeklarationer'!H111,0)</f>
        <v>0.136915353127427</v>
      </c>
      <c r="O122" s="55">
        <f>IF(ISNUMBER('Historiske miljødeklarationer'!G111),'Historiske miljødeklarationer'!G111,0)</f>
        <v>0.15825553234493142</v>
      </c>
      <c r="P122" s="55">
        <v>0.18571452242285655</v>
      </c>
      <c r="Q122">
        <v>0.17858203318739835</v>
      </c>
    </row>
    <row r="123" spans="2:19">
      <c r="B123" s="2" t="s">
        <v>8</v>
      </c>
      <c r="D123" s="55">
        <f>IF(ISNUMBER('Historiske miljødeklarationer'!S112),'Historiske miljødeklarationer'!S112,0)</f>
        <v>6.8424850450788555E-2</v>
      </c>
      <c r="E123" s="55">
        <f>IF(ISNUMBER('Historiske miljødeklarationer'!R112),'Historiske miljødeklarationer'!R112,0)</f>
        <v>5.9230697465687987E-2</v>
      </c>
      <c r="F123" s="55">
        <f>IF(ISNUMBER('Historiske miljødeklarationer'!Q112),'Historiske miljødeklarationer'!Q112,0)</f>
        <v>4.8186028566889694E-2</v>
      </c>
      <c r="G123" s="55">
        <f>IF(ISNUMBER('Historiske miljødeklarationer'!P112),'Historiske miljødeklarationer'!P112,0)</f>
        <v>4.7744657394206511E-2</v>
      </c>
      <c r="H123" s="55">
        <f>IF(ISNUMBER('Historiske miljødeklarationer'!O112),'Historiske miljødeklarationer'!O112,0)</f>
        <v>4.2975571880659737E-2</v>
      </c>
      <c r="I123" s="55">
        <f>IF(ISNUMBER('Historiske miljødeklarationer'!M112),'Historiske miljødeklarationer'!M112,0)</f>
        <v>5.8689519191096565E-2</v>
      </c>
      <c r="J123" s="55">
        <f>IF(ISNUMBER('Historiske miljødeklarationer'!L112),'Historiske miljødeklarationer'!L112,0)</f>
        <v>4.9993261229357634E-2</v>
      </c>
      <c r="K123" s="55">
        <f>IF(ISNUMBER('Historiske miljødeklarationer'!K112),'Historiske miljødeklarationer'!K112,0)</f>
        <v>3.867162812225524E-2</v>
      </c>
      <c r="L123" s="55">
        <f>IF(ISNUMBER('Historiske miljødeklarationer'!J112),'Historiske miljødeklarationer'!J112,0)</f>
        <v>3.2682612231490264E-2</v>
      </c>
      <c r="M123" s="55">
        <f>IF(ISNUMBER('Historiske miljødeklarationer'!I112),'Historiske miljødeklarationer'!I112,0)</f>
        <v>2.4007267933251291E-2</v>
      </c>
      <c r="N123" s="55">
        <f>IF(ISNUMBER('Historiske miljødeklarationer'!H112),'Historiske miljødeklarationer'!H112,0)</f>
        <v>1.8339399831571516E-2</v>
      </c>
      <c r="O123" s="55">
        <f>IF(ISNUMBER('Historiske miljødeklarationer'!G112),'Historiske miljødeklarationer'!G112,0)</f>
        <v>2.3029941250744156E-2</v>
      </c>
      <c r="P123" s="55">
        <v>2.3278811090311841E-2</v>
      </c>
      <c r="Q123">
        <v>2.1949638406283056E-2</v>
      </c>
    </row>
    <row r="124" spans="2:19">
      <c r="B124" s="2" t="s">
        <v>9</v>
      </c>
      <c r="D124" s="55">
        <f>IF(ISNUMBER('Historiske miljødeklarationer'!S113),'Historiske miljødeklarationer'!S113,0)</f>
        <v>2.1493769713350402E-2</v>
      </c>
      <c r="E124" s="55">
        <f>IF(ISNUMBER('Historiske miljødeklarationer'!R113),'Historiske miljødeklarationer'!R113,0)</f>
        <v>1.8684466964393194E-2</v>
      </c>
      <c r="F124" s="55">
        <f>IF(ISNUMBER('Historiske miljødeklarationer'!Q113),'Historiske miljødeklarationer'!Q113,0)</f>
        <v>2.2288114603583379E-2</v>
      </c>
      <c r="G124" s="55">
        <f>IF(ISNUMBER('Historiske miljødeklarationer'!P113),'Historiske miljødeklarationer'!P113,0)</f>
        <v>1.1514872451841622E-2</v>
      </c>
      <c r="H124" s="55">
        <f>IF(ISNUMBER('Historiske miljødeklarationer'!O113),'Historiske miljødeklarationer'!O113,0)</f>
        <v>1.2037706856581499E-2</v>
      </c>
      <c r="I124" s="55">
        <f>IF(ISNUMBER('Historiske miljødeklarationer'!M113),'Historiske miljødeklarationer'!M113,0)</f>
        <v>1.1595941089128368E-2</v>
      </c>
      <c r="J124" s="55">
        <f>IF(ISNUMBER('Historiske miljødeklarationer'!L113),'Historiske miljødeklarationer'!L113,0)</f>
        <v>1.1199822646570488E-2</v>
      </c>
      <c r="K124" s="55">
        <f>IF(ISNUMBER('Historiske miljødeklarationer'!K113),'Historiske miljødeklarationer'!K113,0)</f>
        <v>1.0075248519825088E-2</v>
      </c>
      <c r="L124" s="55">
        <f>IF(ISNUMBER('Historiske miljødeklarationer'!J113),'Historiske miljødeklarationer'!J113,0)</f>
        <v>1.6031686503795935E-2</v>
      </c>
      <c r="M124" s="55">
        <f>IF(ISNUMBER('Historiske miljødeklarationer'!I113),'Historiske miljødeklarationer'!I113,0)</f>
        <v>1.045852125892016E-2</v>
      </c>
      <c r="N124" s="55">
        <f>IF(ISNUMBER('Historiske miljødeklarationer'!H113),'Historiske miljødeklarationer'!H113,0)</f>
        <v>6.0445590789035856E-3</v>
      </c>
      <c r="O124" s="55">
        <f>IF(ISNUMBER('Historiske miljødeklarationer'!G113),'Historiske miljødeklarationer'!G113,0)</f>
        <v>7.6283575221845895E-3</v>
      </c>
      <c r="P124" s="55">
        <v>6.6862409122958773E-3</v>
      </c>
      <c r="Q124">
        <v>1.7570233533010786E-2</v>
      </c>
    </row>
    <row r="125" spans="2:19">
      <c r="B125" s="2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2:19">
      <c r="B126" s="2" t="s">
        <v>11</v>
      </c>
      <c r="D126" s="55">
        <f>IF(ISNUMBER('Historiske miljødeklarationer'!S115),'Historiske miljødeklarationer'!S115,0)</f>
        <v>17.15818216770019</v>
      </c>
      <c r="E126" s="55">
        <f>IF(ISNUMBER('Historiske miljødeklarationer'!R115),'Historiske miljødeklarationer'!R115,0)</f>
        <v>19.857482335551943</v>
      </c>
      <c r="F126" s="55">
        <f>IF(ISNUMBER('Historiske miljødeklarationer'!Q115),'Historiske miljødeklarationer'!Q115,0)</f>
        <v>20.542037577902779</v>
      </c>
      <c r="G126" s="55">
        <f>IF(ISNUMBER('Historiske miljødeklarationer'!P115),'Historiske miljødeklarationer'!P115,0)</f>
        <v>17.422627276495227</v>
      </c>
      <c r="H126" s="55">
        <f>IF(ISNUMBER('Historiske miljødeklarationer'!O115),'Historiske miljødeklarationer'!O115,0)</f>
        <v>14.502240810096</v>
      </c>
      <c r="I126" s="55">
        <f>IF(ISNUMBER('Historiske miljødeklarationer'!M115),'Historiske miljødeklarationer'!M115,0)</f>
        <v>14.181356130374501</v>
      </c>
      <c r="J126" s="55">
        <f>IF(ISNUMBER('Historiske miljødeklarationer'!L115),'Historiske miljødeklarationer'!L115,0)</f>
        <v>14.130206328374308</v>
      </c>
      <c r="K126" s="55">
        <f>IF(ISNUMBER('Historiske miljødeklarationer'!K115),'Historiske miljødeklarationer'!K115,0)</f>
        <v>10.639694225013066</v>
      </c>
      <c r="L126" s="55">
        <f>IF(ISNUMBER('Historiske miljødeklarationer'!J115),'Historiske miljødeklarationer'!J115,0)</f>
        <v>13.112734679918642</v>
      </c>
      <c r="M126" s="55">
        <f>IF(ISNUMBER('Historiske miljødeklarationer'!I115),'Historiske miljødeklarationer'!I115,0)</f>
        <v>11.143199415292287</v>
      </c>
      <c r="N126" s="55">
        <f>IF(ISNUMBER('Historiske miljødeklarationer'!H115),'Historiske miljødeklarationer'!H115,0)</f>
        <v>7.6925263945966309</v>
      </c>
      <c r="O126" s="55">
        <f>IF(ISNUMBER('Historiske miljødeklarationer'!G115),'Historiske miljødeklarationer'!G115,0)</f>
        <v>9.8900258675632493</v>
      </c>
      <c r="P126" s="55">
        <v>6.9541388522113943</v>
      </c>
      <c r="Q126">
        <v>8.2170516297076102</v>
      </c>
    </row>
    <row r="127" spans="2:19">
      <c r="B127" s="2" t="s">
        <v>12</v>
      </c>
      <c r="D127" s="55">
        <f>IF(ISNUMBER('Historiske miljødeklarationer'!S116),'Historiske miljødeklarationer'!S116,0)</f>
        <v>2.013114408613573</v>
      </c>
      <c r="E127" s="55">
        <f>IF(ISNUMBER('Historiske miljødeklarationer'!R116),'Historiske miljødeklarationer'!R116,0)</f>
        <v>2.9833008116539879</v>
      </c>
      <c r="F127" s="55">
        <f>IF(ISNUMBER('Historiske miljødeklarationer'!Q116),'Historiske miljødeklarationer'!Q116,0)</f>
        <v>2.8382113282867567</v>
      </c>
      <c r="G127" s="55">
        <f>IF(ISNUMBER('Historiske miljødeklarationer'!P116),'Historiske miljødeklarationer'!P116,0)</f>
        <v>2.2621234073204053</v>
      </c>
      <c r="H127" s="55">
        <f>IF(ISNUMBER('Historiske miljødeklarationer'!O116),'Historiske miljødeklarationer'!O116,0)</f>
        <v>2.8232593550547067</v>
      </c>
      <c r="I127" s="55">
        <f>IF(ISNUMBER('Historiske miljødeklarationer'!M116),'Historiske miljødeklarationer'!M116,0)</f>
        <v>1.9826757686089123</v>
      </c>
      <c r="J127" s="55">
        <f>IF(ISNUMBER('Historiske miljødeklarationer'!L116),'Historiske miljødeklarationer'!L116,0)</f>
        <v>1.4637515872856128</v>
      </c>
      <c r="K127" s="55">
        <f>IF(ISNUMBER('Historiske miljødeklarationer'!K116),'Historiske miljødeklarationer'!K116,0)</f>
        <v>1.4437845633179003</v>
      </c>
      <c r="L127" s="55">
        <f>IF(ISNUMBER('Historiske miljødeklarationer'!J116),'Historiske miljødeklarationer'!J116,0)</f>
        <v>4.0136322401697866</v>
      </c>
      <c r="M127" s="55">
        <f>IF(ISNUMBER('Historiske miljødeklarationer'!I116),'Historiske miljødeklarationer'!I116,0)</f>
        <v>1.8507966364108475</v>
      </c>
      <c r="N127" s="55">
        <f>IF(ISNUMBER('Historiske miljødeklarationer'!H116),'Historiske miljødeklarationer'!H116,0)</f>
        <v>1.2659349884541062</v>
      </c>
      <c r="O127" s="55">
        <f>IF(ISNUMBER('Historiske miljødeklarationer'!G116),'Historiske miljødeklarationer'!G116,0)</f>
        <v>1.5657962500728406</v>
      </c>
      <c r="P127" s="55">
        <v>1.1157616859570181</v>
      </c>
      <c r="Q127">
        <v>1.4142757307969072</v>
      </c>
    </row>
    <row r="128" spans="2:19">
      <c r="B128" s="2" t="s">
        <v>13</v>
      </c>
      <c r="D128" s="55">
        <f>IF(ISNUMBER('Historiske miljødeklarationer'!S117),'Historiske miljødeklarationer'!S117,0)</f>
        <v>7.3437770372322211</v>
      </c>
      <c r="E128" s="55">
        <f>IF(ISNUMBER('Historiske miljødeklarationer'!R117),'Historiske miljødeklarationer'!R117,0)</f>
        <v>9.2990364538793777</v>
      </c>
      <c r="F128" s="55">
        <f>IF(ISNUMBER('Historiske miljødeklarationer'!Q117),'Historiske miljødeklarationer'!Q117,0)</f>
        <v>7.338186561286145</v>
      </c>
      <c r="G128" s="55">
        <f>IF(ISNUMBER('Historiske miljødeklarationer'!P117),'Historiske miljødeklarationer'!P117,0)</f>
        <v>5.3416816679174985</v>
      </c>
      <c r="H128" s="55">
        <f>IF(ISNUMBER('Historiske miljødeklarationer'!O117),'Historiske miljødeklarationer'!O117,0)</f>
        <v>5.5185235818543781</v>
      </c>
      <c r="I128" s="55">
        <f>IF(ISNUMBER('Historiske miljødeklarationer'!M117),'Historiske miljødeklarationer'!M117,0)</f>
        <v>5.54891291327462</v>
      </c>
      <c r="J128" s="55">
        <f>IF(ISNUMBER('Historiske miljødeklarationer'!L117),'Historiske miljødeklarationer'!L117,0)</f>
        <v>5.4435120340985712</v>
      </c>
      <c r="K128" s="55">
        <f>IF(ISNUMBER('Historiske miljødeklarationer'!K117),'Historiske miljødeklarationer'!K117,0)</f>
        <v>4.6291226262249179</v>
      </c>
      <c r="L128" s="55">
        <f>IF(ISNUMBER('Historiske miljødeklarationer'!J117),'Historiske miljødeklarationer'!J117,0)</f>
        <v>5.801312676891464</v>
      </c>
      <c r="M128" s="55">
        <f>IF(ISNUMBER('Historiske miljødeklarationer'!I117),'Historiske miljødeklarationer'!I117,0)</f>
        <v>4.4210346590247012</v>
      </c>
      <c r="N128" s="55">
        <f>IF(ISNUMBER('Historiske miljødeklarationer'!H117),'Historiske miljødeklarationer'!H117,0)</f>
        <v>3.0692481069149782</v>
      </c>
      <c r="O128" s="55">
        <f>IF(ISNUMBER('Historiske miljødeklarationer'!G117),'Historiske miljødeklarationer'!G117,0)</f>
        <v>3.9389934333861061</v>
      </c>
      <c r="P128" s="55">
        <v>2.7297633103425065</v>
      </c>
      <c r="Q128">
        <v>2.9875204390864898</v>
      </c>
    </row>
    <row r="129" spans="2:19">
      <c r="B129" s="2" t="s">
        <v>14</v>
      </c>
      <c r="D129" s="55">
        <f>IF(ISNUMBER('Historiske miljødeklarationer'!S118),'Historiske miljødeklarationer'!S118,0)</f>
        <v>10.947168185829945</v>
      </c>
      <c r="E129" s="55">
        <f>IF(ISNUMBER('Historiske miljødeklarationer'!R118),'Historiske miljødeklarationer'!R118,0)</f>
        <v>9.8194253367937954</v>
      </c>
      <c r="F129" s="55">
        <f>IF(ISNUMBER('Historiske miljødeklarationer'!Q118),'Historiske miljødeklarationer'!Q118,0)</f>
        <v>9.7291998313452055</v>
      </c>
      <c r="G129" s="55">
        <f>IF(ISNUMBER('Historiske miljødeklarationer'!P118),'Historiske miljødeklarationer'!P118,0)</f>
        <v>11.035980609555807</v>
      </c>
      <c r="H129" s="55">
        <f>IF(ISNUMBER('Historiske miljødeklarationer'!O118),'Historiske miljødeklarationer'!O118,0)</f>
        <v>13.362929827806392</v>
      </c>
      <c r="I129" s="55">
        <f>IF(ISNUMBER('Historiske miljødeklarationer'!M118),'Historiske miljødeklarationer'!M118,0)</f>
        <v>8.8966955225119104</v>
      </c>
      <c r="J129" s="55">
        <f>IF(ISNUMBER('Historiske miljødeklarationer'!L118),'Historiske miljødeklarationer'!L118,0)</f>
        <v>9.4685749111571695</v>
      </c>
      <c r="K129" s="55">
        <f>IF(ISNUMBER('Historiske miljødeklarationer'!K118),'Historiske miljødeklarationer'!K118,0)</f>
        <v>10.006667204436217</v>
      </c>
      <c r="L129" s="55">
        <f>IF(ISNUMBER('Historiske miljødeklarationer'!J118),'Historiske miljødeklarationer'!J118,0)</f>
        <v>9.6717852372437463</v>
      </c>
      <c r="M129" s="55">
        <f>IF(ISNUMBER('Historiske miljødeklarationer'!I118),'Historiske miljødeklarationer'!I118,0)</f>
        <v>10.407972336001036</v>
      </c>
      <c r="N129" s="55">
        <f>IF(ISNUMBER('Historiske miljødeklarationer'!H118),'Historiske miljødeklarationer'!H118,0)</f>
        <v>10.589457433846697</v>
      </c>
      <c r="O129" s="55">
        <f>IF(ISNUMBER('Historiske miljødeklarationer'!G118),'Historiske miljødeklarationer'!G118,0)</f>
        <v>10.116923195250095</v>
      </c>
      <c r="P129" s="55">
        <v>9.7177917541637129</v>
      </c>
      <c r="Q129">
        <v>9.6858845550304125</v>
      </c>
    </row>
    <row r="130" spans="2:19">
      <c r="B130" s="2" t="s">
        <v>15</v>
      </c>
      <c r="D130" s="55">
        <f>IF(ISNUMBER('Historiske miljødeklarationer'!S119),'Historiske miljødeklarationer'!S119,0)</f>
        <v>1.8797934634708493</v>
      </c>
      <c r="E130" s="55">
        <f>IF(ISNUMBER('Historiske miljødeklarationer'!R119),'Historiske miljødeklarationer'!R119,0)</f>
        <v>2.0322185377217998</v>
      </c>
      <c r="F130" s="55">
        <f>IF(ISNUMBER('Historiske miljødeklarationer'!Q119),'Historiske miljødeklarationer'!Q119,0)</f>
        <v>1.9157059559445122</v>
      </c>
      <c r="G130" s="55">
        <f>IF(ISNUMBER('Historiske miljødeklarationer'!P119),'Historiske miljødeklarationer'!P119,0)</f>
        <v>1.9725981828078765</v>
      </c>
      <c r="H130" s="55">
        <f>IF(ISNUMBER('Historiske miljødeklarationer'!O119),'Historiske miljødeklarationer'!O119,0)</f>
        <v>1.7864191054304086</v>
      </c>
      <c r="I130" s="55">
        <f>IF(ISNUMBER('Historiske miljødeklarationer'!M119),'Historiske miljødeklarationer'!M119,0)</f>
        <v>1.4063127485711877</v>
      </c>
      <c r="J130" s="55">
        <f>IF(ISNUMBER('Historiske miljødeklarationer'!L119),'Historiske miljødeklarationer'!L119,0)</f>
        <v>1.543225610396143</v>
      </c>
      <c r="K130" s="55">
        <f>IF(ISNUMBER('Historiske miljødeklarationer'!K119),'Historiske miljødeklarationer'!K119,0)</f>
        <v>1.6291369954810091</v>
      </c>
      <c r="L130" s="55">
        <f>IF(ISNUMBER('Historiske miljødeklarationer'!J119),'Historiske miljødeklarationer'!J119,0)</f>
        <v>1.5374643715415</v>
      </c>
      <c r="M130" s="55">
        <f>IF(ISNUMBER('Historiske miljødeklarationer'!I119),'Historiske miljødeklarationer'!I119,0)</f>
        <v>1.6648260255634602</v>
      </c>
      <c r="N130" s="55">
        <f>IF(ISNUMBER('Historiske miljødeklarationer'!H119),'Historiske miljødeklarationer'!H119,0)</f>
        <v>1.7429522719077222</v>
      </c>
      <c r="O130" s="55">
        <f>IF(ISNUMBER('Historiske miljødeklarationer'!G119),'Historiske miljødeklarationer'!G119,0)</f>
        <v>1.6312289807661995</v>
      </c>
      <c r="P130" s="55">
        <v>1.5217617406012438</v>
      </c>
      <c r="Q130">
        <v>1.4671663262932153</v>
      </c>
    </row>
    <row r="131" spans="2:19">
      <c r="B131" s="2" t="s">
        <v>16</v>
      </c>
      <c r="D131" s="55">
        <f>IF(ISNUMBER('Historiske miljødeklarationer'!S120),'Historiske miljødeklarationer'!S120,0)</f>
        <v>1.1863222391404904</v>
      </c>
      <c r="E131" s="55">
        <f>IF(ISNUMBER('Historiske miljødeklarationer'!R120),'Historiske miljødeklarationer'!R120,0)</f>
        <v>1.1633654907440936</v>
      </c>
      <c r="F131" s="55">
        <f>IF(ISNUMBER('Historiske miljødeklarationer'!Q120),'Historiske miljødeklarationer'!Q120,0)</f>
        <v>2.7538763548400937</v>
      </c>
      <c r="G131" s="55">
        <f>IF(ISNUMBER('Historiske miljødeklarationer'!P120),'Historiske miljødeklarationer'!P120,0)</f>
        <v>1.4675830365927285</v>
      </c>
      <c r="H131" s="55">
        <f>IF(ISNUMBER('Historiske miljødeklarationer'!O120),'Historiske miljødeklarationer'!O120,0)</f>
        <v>2.6867990270098474</v>
      </c>
      <c r="I131" s="55">
        <f>IF(ISNUMBER('Historiske miljødeklarationer'!M120),'Historiske miljødeklarationer'!M120,0)</f>
        <v>1.180578624496158</v>
      </c>
      <c r="J131" s="55">
        <f>IF(ISNUMBER('Historiske miljødeklarationer'!L120),'Historiske miljødeklarationer'!L120,0)</f>
        <v>1.404493645867855</v>
      </c>
      <c r="K131" s="55">
        <f>IF(ISNUMBER('Historiske miljødeklarationer'!K120),'Historiske miljødeklarationer'!K120,0)</f>
        <v>1.2846408644686125</v>
      </c>
      <c r="L131" s="55">
        <f>IF(ISNUMBER('Historiske miljødeklarationer'!J120),'Historiske miljødeklarationer'!J120,0)</f>
        <v>1.1612289008379328</v>
      </c>
      <c r="M131" s="55">
        <f>IF(ISNUMBER('Historiske miljødeklarationer'!I120),'Historiske miljødeklarationer'!I120,0)</f>
        <v>1.5590034558323738</v>
      </c>
      <c r="N131" s="55">
        <f>IF(ISNUMBER('Historiske miljødeklarationer'!H120),'Historiske miljødeklarationer'!H120,0)</f>
        <v>1.2499205209970752</v>
      </c>
      <c r="O131" s="55">
        <f>IF(ISNUMBER('Historiske miljødeklarationer'!G120),'Historiske miljødeklarationer'!G120,0)</f>
        <v>1.4677509483534459</v>
      </c>
      <c r="P131" s="55">
        <v>1.7967050405601808</v>
      </c>
      <c r="Q131">
        <v>1.5777697165936178</v>
      </c>
    </row>
    <row r="132" spans="2:19">
      <c r="B132" s="2" t="s">
        <v>17</v>
      </c>
      <c r="D132" s="55">
        <f>IF(ISNUMBER('Historiske miljødeklarationer'!S121),'Historiske miljødeklarationer'!S121,0)</f>
        <v>0</v>
      </c>
      <c r="E132" s="55">
        <f>IF(ISNUMBER('Historiske miljødeklarationer'!R121),'Historiske miljødeklarationer'!R121,0)</f>
        <v>0</v>
      </c>
      <c r="F132" s="55">
        <f>IF(ISNUMBER('Historiske miljødeklarationer'!Q121),'Historiske miljødeklarationer'!Q121,0)</f>
        <v>0.11959657892057887</v>
      </c>
      <c r="G132" s="55">
        <f>IF(ISNUMBER('Historiske miljødeklarationer'!P121),'Historiske miljødeklarationer'!P121,0)</f>
        <v>0.13771587039571712</v>
      </c>
      <c r="H132" s="55">
        <f>IF(ISNUMBER('Historiske miljødeklarationer'!O121),'Historiske miljødeklarationer'!O121,0)</f>
        <v>0.25978927945266317</v>
      </c>
      <c r="I132" s="55">
        <f>IF(ISNUMBER('Historiske miljødeklarationer'!M121),'Historiske miljødeklarationer'!M121,0)</f>
        <v>0.12191264725432929</v>
      </c>
      <c r="J132" s="55">
        <f>IF(ISNUMBER('Historiske miljødeklarationer'!L121),'Historiske miljødeklarationer'!L121,0)</f>
        <v>0.12309314099689807</v>
      </c>
      <c r="K132" s="55">
        <f>IF(ISNUMBER('Historiske miljødeklarationer'!K121),'Historiske miljødeklarationer'!K121,0)</f>
        <v>0.1904526532153597</v>
      </c>
      <c r="L132" s="55">
        <f>IF(ISNUMBER('Historiske miljødeklarationer'!J121),'Historiske miljødeklarationer'!J121,0)</f>
        <v>4.7215294012462293E-2</v>
      </c>
      <c r="M132" s="55">
        <f>IF(ISNUMBER('Historiske miljødeklarationer'!I121),'Historiske miljødeklarationer'!I121,0)</f>
        <v>6.4588616508524696E-2</v>
      </c>
      <c r="N132" s="55">
        <f>IF(ISNUMBER('Historiske miljødeklarationer'!H121),'Historiske miljødeklarationer'!H121,0)</f>
        <v>0.10806582971834104</v>
      </c>
      <c r="O132" s="55">
        <f>IF(ISNUMBER('Historiske miljødeklarationer'!G121),'Historiske miljødeklarationer'!G121,0)</f>
        <v>5.5436861836969178E-2</v>
      </c>
      <c r="P132" s="55">
        <v>9.6986669392706518E-2</v>
      </c>
      <c r="Q132">
        <v>9.325041967004595E-2</v>
      </c>
    </row>
    <row r="133" spans="2:19">
      <c r="B133" s="2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2:19">
      <c r="B134" s="2" t="s">
        <v>19</v>
      </c>
      <c r="D134" s="55">
        <f>IF(ISNUMBER('Historiske miljødeklarationer'!S123),'Historiske miljødeklarationer'!S123,0)</f>
        <v>148.01940039735382</v>
      </c>
      <c r="E134" s="55">
        <f>IF(ISNUMBER('Historiske miljødeklarationer'!R123),'Historiske miljødeklarationer'!R123,0)</f>
        <v>205.28386157039361</v>
      </c>
      <c r="F134" s="55">
        <f>IF(ISNUMBER('Historiske miljødeklarationer'!Q123),'Historiske miljødeklarationer'!Q123,0)</f>
        <v>196.98159183176219</v>
      </c>
      <c r="G134" s="55">
        <f>IF(ISNUMBER('Historiske miljødeklarationer'!P123),'Historiske miljødeklarationer'!P123,0)</f>
        <v>148.3519765264202</v>
      </c>
      <c r="H134" s="55">
        <f>IF(ISNUMBER('Historiske miljødeklarationer'!O123),'Historiske miljødeklarationer'!O123,0)</f>
        <v>156.19083943931508</v>
      </c>
      <c r="I134" s="55">
        <f>IF(ISNUMBER('Historiske miljødeklarationer'!M123),'Historiske miljødeklarationer'!M123,0)</f>
        <v>153.66497220544287</v>
      </c>
      <c r="J134" s="55">
        <f>IF(ISNUMBER('Historiske miljødeklarationer'!L123),'Historiske miljødeklarationer'!L123,0)</f>
        <v>132.52868623343394</v>
      </c>
      <c r="K134" s="55">
        <f>IF(ISNUMBER('Historiske miljødeklarationer'!K123),'Historiske miljødeklarationer'!K123,0)</f>
        <v>106.19243820601437</v>
      </c>
      <c r="L134" s="55">
        <f>IF(ISNUMBER('Historiske miljødeklarationer'!J123),'Historiske miljødeklarationer'!J123,0)</f>
        <v>138.88202156761196</v>
      </c>
      <c r="M134" s="55">
        <f>IF(ISNUMBER('Historiske miljødeklarationer'!I123),'Historiske miljødeklarationer'!I123,0)</f>
        <v>110.09278352822578</v>
      </c>
      <c r="N134" s="55">
        <f>IF(ISNUMBER('Historiske miljødeklarationer'!H123),'Historiske miljødeklarationer'!H123,0)</f>
        <v>74.842013501665448</v>
      </c>
      <c r="O134" s="55">
        <f>IF(ISNUMBER('Historiske miljødeklarationer'!G123),'Historiske miljødeklarationer'!G123,0)</f>
        <v>90.852249719191519</v>
      </c>
      <c r="P134" s="55">
        <v>63.988895948990589</v>
      </c>
    </row>
    <row r="135" spans="2:19">
      <c r="B135" s="2" t="s">
        <v>20</v>
      </c>
      <c r="D135" s="55">
        <f>IF(ISNUMBER('Historiske miljødeklarationer'!S124),'Historiske miljødeklarationer'!S124,0)</f>
        <v>16.852806243008587</v>
      </c>
      <c r="E135" s="55">
        <f>IF(ISNUMBER('Historiske miljødeklarationer'!R124),'Historiske miljødeklarationer'!R124,0)</f>
        <v>14.446505073174146</v>
      </c>
      <c r="F135" s="55">
        <f>IF(ISNUMBER('Historiske miljødeklarationer'!Q124),'Historiske miljødeklarationer'!Q124,0)</f>
        <v>13.869651286125508</v>
      </c>
      <c r="G135" s="55">
        <f>IF(ISNUMBER('Historiske miljødeklarationer'!P124),'Historiske miljødeklarationer'!P124,0)</f>
        <v>11.931278089164881</v>
      </c>
      <c r="H135" s="55">
        <f>IF(ISNUMBER('Historiske miljødeklarationer'!O124),'Historiske miljødeklarationer'!O124,0)</f>
        <v>12.613685543301456</v>
      </c>
      <c r="I135" s="55">
        <f>IF(ISNUMBER('Historiske miljødeklarationer'!M124),'Historiske miljødeklarationer'!M124,0)</f>
        <v>4.6718304489100992</v>
      </c>
      <c r="J135" s="55">
        <f>IF(ISNUMBER('Historiske miljødeklarationer'!L124),'Historiske miljødeklarationer'!L124,0)</f>
        <v>2.8205977337577073</v>
      </c>
      <c r="K135" s="55">
        <f>IF(ISNUMBER('Historiske miljødeklarationer'!K124),'Historiske miljødeklarationer'!K124,0)</f>
        <v>2.5384188920513737</v>
      </c>
      <c r="L135" s="55">
        <f>IF(ISNUMBER('Historiske miljødeklarationer'!J124),'Historiske miljødeklarationer'!J124,0)</f>
        <v>1.467168876432418</v>
      </c>
      <c r="M135" s="55">
        <f>IF(ISNUMBER('Historiske miljødeklarationer'!I124),'Historiske miljødeklarationer'!I124,0)</f>
        <v>1.1628090457441849</v>
      </c>
      <c r="N135" s="55">
        <f>IF(ISNUMBER('Historiske miljødeklarationer'!H124),'Historiske miljødeklarationer'!H124,0)</f>
        <v>1.8801139817231687</v>
      </c>
      <c r="O135" s="55">
        <f>IF(ISNUMBER('Historiske miljødeklarationer'!G124),'Historiske miljødeklarationer'!G124,0)</f>
        <v>1.6982582451977295</v>
      </c>
      <c r="P135" s="55">
        <v>1.6311470882535468</v>
      </c>
    </row>
    <row r="136" spans="2:19">
      <c r="B136" s="2" t="s">
        <v>21</v>
      </c>
      <c r="D136" s="55">
        <f>IF(ISNUMBER('Historiske miljødeklarationer'!S125),'Historiske miljødeklarationer'!S125,0)</f>
        <v>36.641783186782462</v>
      </c>
      <c r="E136" s="55">
        <f>IF(ISNUMBER('Historiske miljødeklarationer'!R125),'Historiske miljødeklarationer'!R125,0)</f>
        <v>44.099539433172566</v>
      </c>
      <c r="F136" s="55">
        <f>IF(ISNUMBER('Historiske miljødeklarationer'!Q125),'Historiske miljødeklarationer'!Q125,0)</f>
        <v>34.257727289216717</v>
      </c>
      <c r="G136" s="55">
        <f>IF(ISNUMBER('Historiske miljødeklarationer'!P125),'Historiske miljødeklarationer'!P125,0)</f>
        <v>33.063756877152549</v>
      </c>
      <c r="H136" s="55">
        <f>IF(ISNUMBER('Historiske miljødeklarationer'!O125),'Historiske miljødeklarationer'!O125,0)</f>
        <v>29.194491873601361</v>
      </c>
      <c r="I136" s="55">
        <f>IF(ISNUMBER('Historiske miljødeklarationer'!M125),'Historiske miljødeklarationer'!M125,0)</f>
        <v>34.731749221371473</v>
      </c>
      <c r="J136" s="55">
        <f>IF(ISNUMBER('Historiske miljødeklarationer'!L125),'Historiske miljødeklarationer'!L125,0)</f>
        <v>27.347443620350962</v>
      </c>
      <c r="K136" s="55">
        <f>IF(ISNUMBER('Historiske miljødeklarationer'!K125),'Historiske miljødeklarationer'!K125,0)</f>
        <v>23.294013661549922</v>
      </c>
      <c r="L136" s="55">
        <f>IF(ISNUMBER('Historiske miljødeklarationer'!J125),'Historiske miljødeklarationer'!J125,0)</f>
        <v>18.540793002026302</v>
      </c>
      <c r="M136" s="55">
        <f>IF(ISNUMBER('Historiske miljødeklarationer'!I125),'Historiske miljødeklarationer'!I125,0)</f>
        <v>12.472362985699554</v>
      </c>
      <c r="N136" s="55">
        <f>IF(ISNUMBER('Historiske miljødeklarationer'!H125),'Historiske miljødeklarationer'!H125,0)</f>
        <v>11.351643367447512</v>
      </c>
      <c r="O136" s="55">
        <f>IF(ISNUMBER('Historiske miljødeklarationer'!G125),'Historiske miljødeklarationer'!G125,0)</f>
        <v>14.169565993515329</v>
      </c>
      <c r="P136" s="55">
        <v>12.357186085793236</v>
      </c>
    </row>
    <row r="137" spans="2:19">
      <c r="B137" s="2" t="s">
        <v>22</v>
      </c>
      <c r="D137" s="55">
        <f>IF(ISNUMBER('Historiske miljødeklarationer'!S126),'Historiske miljødeklarationer'!S126,0)</f>
        <v>51.231777482556822</v>
      </c>
      <c r="E137" s="55">
        <f>IF(ISNUMBER('Historiske miljødeklarationer'!R126),'Historiske miljødeklarationer'!R126,0)</f>
        <v>33.331218327624391</v>
      </c>
      <c r="F137" s="55">
        <f>IF(ISNUMBER('Historiske miljødeklarationer'!Q126),'Historiske miljødeklarationer'!Q126,0)</f>
        <v>41.776457199325627</v>
      </c>
      <c r="G137" s="55">
        <f>IF(ISNUMBER('Historiske miljødeklarationer'!P126),'Historiske miljødeklarationer'!P126,0)</f>
        <v>47.016681469255658</v>
      </c>
      <c r="H137" s="55">
        <f>IF(ISNUMBER('Historiske miljødeklarationer'!O126),'Historiske miljødeklarationer'!O126,0)</f>
        <v>51.450321978213537</v>
      </c>
      <c r="I137" s="55">
        <f>IF(ISNUMBER('Historiske miljødeklarationer'!M126),'Historiske miljødeklarationer'!M126,0)</f>
        <v>58.549877312070855</v>
      </c>
      <c r="J137" s="55">
        <f>IF(ISNUMBER('Historiske miljødeklarationer'!L126),'Historiske miljødeklarationer'!L126,0)</f>
        <v>56.566524459692715</v>
      </c>
      <c r="K137" s="55">
        <f>IF(ISNUMBER('Historiske miljødeklarationer'!K126),'Historiske miljødeklarationer'!K126,0)</f>
        <v>62.631056639106397</v>
      </c>
      <c r="L137" s="55">
        <f>IF(ISNUMBER('Historiske miljødeklarationer'!J126),'Historiske miljødeklarationer'!J126,0)</f>
        <v>61.687466435716431</v>
      </c>
      <c r="M137" s="55">
        <f>IF(ISNUMBER('Historiske miljødeklarationer'!I126),'Historiske miljødeklarationer'!I126,0)</f>
        <v>59.021831577600928</v>
      </c>
      <c r="N137" s="55">
        <f>IF(ISNUMBER('Historiske miljødeklarationer'!H126),'Historiske miljødeklarationer'!H126,0)</f>
        <v>60.278127823192463</v>
      </c>
      <c r="O137" s="55">
        <f>IF(ISNUMBER('Historiske miljødeklarationer'!G126),'Historiske miljødeklarationer'!G126,0)</f>
        <v>68.858464277531354</v>
      </c>
      <c r="P137" s="55">
        <v>91.382030220428462</v>
      </c>
    </row>
    <row r="138" spans="2:19">
      <c r="B138" s="2" t="s">
        <v>23</v>
      </c>
      <c r="D138" s="55">
        <f>IF(ISNUMBER('Historiske miljødeklarationer'!S127),'Historiske miljødeklarationer'!S127,0)</f>
        <v>57.130495134725983</v>
      </c>
      <c r="E138" s="55">
        <f>IF(ISNUMBER('Historiske miljødeklarationer'!R127),'Historiske miljødeklarationer'!R127,0)</f>
        <v>56.393195268274027</v>
      </c>
      <c r="F138" s="55">
        <f>IF(ISNUMBER('Historiske miljødeklarationer'!Q127),'Historiske miljødeklarationer'!Q127,0)</f>
        <v>55.661772914234326</v>
      </c>
      <c r="G138" s="55">
        <f>IF(ISNUMBER('Historiske miljødeklarationer'!P127),'Historiske miljødeklarationer'!P127,0)</f>
        <v>59.8894171269854</v>
      </c>
      <c r="H138" s="55">
        <f>IF(ISNUMBER('Historiske miljødeklarationer'!O127),'Historiske miljødeklarationer'!O127,0)</f>
        <v>57.563494526533653</v>
      </c>
      <c r="I138" s="55">
        <f>IF(ISNUMBER('Historiske miljødeklarationer'!M127),'Historiske miljødeklarationer'!M127,0)</f>
        <v>47.690996952637512</v>
      </c>
      <c r="J138" s="55">
        <f>IF(ISNUMBER('Historiske miljødeklarationer'!L127),'Historiske miljødeklarationer'!L127,0)</f>
        <v>50.503915814557701</v>
      </c>
      <c r="K138" s="55">
        <f>IF(ISNUMBER('Historiske miljødeklarationer'!K127),'Historiske miljødeklarationer'!K127,0)</f>
        <v>56.497698314994466</v>
      </c>
      <c r="L138" s="55">
        <f>IF(ISNUMBER('Historiske miljødeklarationer'!J127),'Historiske miljødeklarationer'!J127,0)</f>
        <v>52.571569968913643</v>
      </c>
      <c r="M138" s="55">
        <f>IF(ISNUMBER('Historiske miljødeklarationer'!I127),'Historiske miljødeklarationer'!I127,0)</f>
        <v>55.062201380918324</v>
      </c>
      <c r="N138" s="55">
        <f>IF(ISNUMBER('Historiske miljødeklarationer'!H127),'Historiske miljødeklarationer'!H127,0)</f>
        <v>57.764239976356897</v>
      </c>
      <c r="O138" s="55">
        <f>IF(ISNUMBER('Historiske miljødeklarationer'!G127),'Historiske miljødeklarationer'!G127,0)</f>
        <v>55.404545019821654</v>
      </c>
      <c r="P138" s="55">
        <v>53.17498857452707</v>
      </c>
    </row>
    <row r="139" spans="2:19">
      <c r="B139" s="2" t="s">
        <v>24</v>
      </c>
      <c r="D139" s="55">
        <f>IF(ISNUMBER('Historiske miljødeklarationer'!S128),'Historiske miljødeklarationer'!S128,0)</f>
        <v>0.33722623716335437</v>
      </c>
      <c r="E139" s="55">
        <f>IF(ISNUMBER('Historiske miljødeklarationer'!R128),'Historiske miljødeklarationer'!R128,0)</f>
        <v>0</v>
      </c>
      <c r="F139" s="55">
        <f>IF(ISNUMBER('Historiske miljødeklarationer'!Q128),'Historiske miljødeklarationer'!Q128,0)</f>
        <v>7.919773453603568E-2</v>
      </c>
      <c r="G139" s="55">
        <f>IF(ISNUMBER('Historiske miljødeklarationer'!P128),'Historiske miljødeklarationer'!P128,0)</f>
        <v>0.21286569207194533</v>
      </c>
      <c r="H139" s="55">
        <f>IF(ISNUMBER('Historiske miljødeklarationer'!O128),'Historiske miljødeklarationer'!O128,0)</f>
        <v>0.19346010172006831</v>
      </c>
      <c r="I139" s="55">
        <f>IF(ISNUMBER('Historiske miljødeklarationer'!M128),'Historiske miljødeklarationer'!M128,0)</f>
        <v>8.5124971240742198E-2</v>
      </c>
      <c r="J139" s="55">
        <f>IF(ISNUMBER('Historiske miljødeklarationer'!L128),'Historiske miljødeklarationer'!L128,0)</f>
        <v>8.4658995706727372E-2</v>
      </c>
      <c r="K139" s="55">
        <f>IF(ISNUMBER('Historiske miljødeklarationer'!K128),'Historiske miljødeklarationer'!K128,0)</f>
        <v>0.13827384411526114</v>
      </c>
      <c r="L139" s="55">
        <f>IF(ISNUMBER('Historiske miljødeklarationer'!J128),'Historiske miljødeklarationer'!J128,0)</f>
        <v>6.4102515958525438E-2</v>
      </c>
      <c r="M139" s="55">
        <f>IF(ISNUMBER('Historiske miljødeklarationer'!I128),'Historiske miljødeklarationer'!I128,0)</f>
        <v>8.7689654529821859E-2</v>
      </c>
      <c r="N139" s="55">
        <f>IF(ISNUMBER('Historiske miljødeklarationer'!H128),'Historiske miljødeklarationer'!H128,0)</f>
        <v>0.12007314413149005</v>
      </c>
      <c r="O139" s="55">
        <f>IF(ISNUMBER('Historiske miljødeklarationer'!G128),'Historiske miljødeklarationer'!G128,0)</f>
        <v>6.1596513152187976E-2</v>
      </c>
      <c r="P139" s="55">
        <v>0.10776296599189611</v>
      </c>
    </row>
    <row r="140" spans="2:19">
      <c r="B140" s="2" t="s">
        <v>25</v>
      </c>
      <c r="D140" s="55">
        <f>IF(ISNUMBER('Historiske miljødeklarationer'!S129),'Historiske miljødeklarationer'!S129,0)</f>
        <v>0</v>
      </c>
      <c r="E140" s="55">
        <f>IF(ISNUMBER('Historiske miljødeklarationer'!R129),'Historiske miljødeklarationer'!R129,0)</f>
        <v>0</v>
      </c>
      <c r="F140" s="55">
        <f>IF(ISNUMBER('Historiske miljødeklarationer'!Q129),'Historiske miljødeklarationer'!Q129,0)</f>
        <v>0</v>
      </c>
      <c r="G140" s="55">
        <f>IF(ISNUMBER('Historiske miljødeklarationer'!P129),'Historiske miljødeklarationer'!P129,0)</f>
        <v>0</v>
      </c>
      <c r="H140" s="55">
        <f>IF(ISNUMBER('Historiske miljødeklarationer'!O129),'Historiske miljødeklarationer'!O129,0)</f>
        <v>9.0746938118177116</v>
      </c>
      <c r="I140" s="55">
        <f>IF(ISNUMBER('Historiske miljødeklarationer'!M129),'Historiske miljødeklarationer'!M129,0)</f>
        <v>9.2711853947365253</v>
      </c>
      <c r="J140" s="55">
        <f>IF(ISNUMBER('Historiske miljødeklarationer'!L129),'Historiske miljødeklarationer'!L129,0)</f>
        <v>2.9264290012560181</v>
      </c>
      <c r="K140" s="55">
        <f>IF(ISNUMBER('Historiske miljødeklarationer'!K129),'Historiske miljødeklarationer'!K129,0)</f>
        <v>2.3206489187218846</v>
      </c>
      <c r="L140" s="55">
        <f>IF(ISNUMBER('Historiske miljødeklarationer'!J129),'Historiske miljødeklarationer'!J129,0)</f>
        <v>12.842103113426642</v>
      </c>
      <c r="M140" s="55">
        <f>IF(ISNUMBER('Historiske miljødeklarationer'!I129),'Historiske miljødeklarationer'!I129,0)</f>
        <v>10.43584571762783</v>
      </c>
      <c r="N140" s="55">
        <f>IF(ISNUMBER('Historiske miljødeklarationer'!H129),'Historiske miljødeklarationer'!H129,0)</f>
        <v>1.2624239408333207</v>
      </c>
      <c r="O140" s="55">
        <f>IF(ISNUMBER('Historiske miljødeklarationer'!G129),'Historiske miljødeklarationer'!G129,0)</f>
        <v>4.3710885226232739</v>
      </c>
      <c r="P140" s="55">
        <v>2.7946891642245428</v>
      </c>
    </row>
    <row r="141" spans="2:19">
      <c r="B141" s="2" t="s">
        <v>26</v>
      </c>
      <c r="D141" s="55">
        <f>IF(ISNUMBER('Historiske miljødeklarationer'!S130),'Historiske miljødeklarationer'!S130,0)</f>
        <v>0.52779660002802609</v>
      </c>
      <c r="E141" s="55">
        <f>IF(ISNUMBER('Historiske miljødeklarationer'!R130),'Historiske miljødeklarationer'!R130,0)</f>
        <v>0</v>
      </c>
      <c r="F141" s="55">
        <f>IF(ISNUMBER('Historiske miljødeklarationer'!Q130),'Historiske miljødeklarationer'!Q130,0)</f>
        <v>0.27489483226610151</v>
      </c>
      <c r="G141" s="55">
        <f>IF(ISNUMBER('Historiske miljødeklarationer'!P130),'Historiske miljødeklarationer'!P130,0)</f>
        <v>0.79232287757798836</v>
      </c>
      <c r="H141" s="55">
        <f>IF(ISNUMBER('Historiske miljødeklarationer'!O130),'Historiske miljødeklarationer'!O130,0)</f>
        <v>1.2261689861519032</v>
      </c>
      <c r="I141" s="55">
        <f>IF(ISNUMBER('Historiske miljødeklarationer'!M130),'Historiske miljødeklarationer'!M130,0)</f>
        <v>0.34596277511772444</v>
      </c>
      <c r="J141" s="55">
        <f>IF(ISNUMBER('Historiske miljødeklarationer'!L130),'Historiske miljødeklarationer'!L130,0)</f>
        <v>0.45558890647118611</v>
      </c>
      <c r="K141" s="55">
        <f>IF(ISNUMBER('Historiske miljødeklarationer'!K130),'Historiske miljødeklarationer'!K130,0)</f>
        <v>0.81586825137192576</v>
      </c>
      <c r="L141" s="55">
        <f>IF(ISNUMBER('Historiske miljødeklarationer'!J130),'Historiske miljødeklarationer'!J130,0)</f>
        <v>0.33831694305203258</v>
      </c>
      <c r="M141" s="55">
        <f>IF(ISNUMBER('Historiske miljødeklarationer'!I130),'Historiske miljødeklarationer'!I130,0)</f>
        <v>0.42624902455113772</v>
      </c>
      <c r="N141" s="55">
        <f>IF(ISNUMBER('Historiske miljødeklarationer'!H130),'Historiske miljødeklarationer'!H130,0)</f>
        <v>0</v>
      </c>
      <c r="O141" s="55">
        <f>IF(ISNUMBER('Historiske miljødeklarationer'!G130),'Historiske miljødeklarationer'!G130,0)</f>
        <v>0</v>
      </c>
      <c r="P141" s="55">
        <v>0</v>
      </c>
    </row>
    <row r="142" spans="2:19">
      <c r="B142" s="2"/>
    </row>
    <row r="143" spans="2:19">
      <c r="B143" s="2" t="s">
        <v>67</v>
      </c>
      <c r="C143" s="54">
        <v>2004</v>
      </c>
      <c r="D143" s="54">
        <v>2005</v>
      </c>
      <c r="E143" s="54">
        <v>2006</v>
      </c>
      <c r="F143" s="54">
        <v>2007</v>
      </c>
      <c r="G143" s="54">
        <v>2008</v>
      </c>
      <c r="H143" s="54">
        <v>2009</v>
      </c>
      <c r="I143" s="54">
        <v>2010</v>
      </c>
      <c r="J143" s="54">
        <v>2011</v>
      </c>
      <c r="K143" s="54">
        <v>2012</v>
      </c>
      <c r="L143" s="54">
        <v>2013</v>
      </c>
      <c r="M143" s="54">
        <v>2014</v>
      </c>
      <c r="N143" s="54">
        <v>2015</v>
      </c>
      <c r="O143" s="54">
        <v>2016</v>
      </c>
      <c r="P143" s="54">
        <v>2017</v>
      </c>
      <c r="Q143" s="54">
        <v>2018</v>
      </c>
      <c r="R143" s="54">
        <v>2019</v>
      </c>
      <c r="S143" s="54">
        <v>2020</v>
      </c>
    </row>
    <row r="144" spans="2:19" ht="15.75">
      <c r="B144" s="2" t="s">
        <v>1</v>
      </c>
      <c r="D144" s="55">
        <f>IF(ISNUMBER('Historiske miljødeklarationer'!Z105),'Historiske miljødeklarationer'!Z105,0)</f>
        <v>502.43407116560144</v>
      </c>
      <c r="E144" s="55">
        <f>IF(ISNUMBER('Historiske miljødeklarationer'!Y105),'Historiske miljødeklarationer'!Y105,0)</f>
        <v>525.39954327824501</v>
      </c>
      <c r="F144" s="55">
        <f>IF(ISNUMBER('Historiske miljødeklarationer'!X105),'Historiske miljødeklarationer'!X105,0)</f>
        <v>506.13186517684744</v>
      </c>
      <c r="G144" s="55">
        <f>IF(ISNUMBER('Historiske miljødeklarationer'!W105),'Historiske miljødeklarationer'!W105,0)</f>
        <v>516.64905943610927</v>
      </c>
      <c r="H144" s="55">
        <f>IF(ISNUMBER('Historiske miljødeklarationer'!V105),'Historiske miljødeklarationer'!V105,0)</f>
        <v>506.07566294599621</v>
      </c>
      <c r="I144" s="55">
        <f>IF(ISNUMBER('Historiske miljødeklarationer'!M105),'Historiske miljødeklarationer'!M105,0)</f>
        <v>491.50267985345829</v>
      </c>
      <c r="J144" s="55">
        <f>IF(ISNUMBER('Historiske miljødeklarationer'!L105),'Historiske miljødeklarationer'!L105,0)</f>
        <v>416.11162522129746</v>
      </c>
      <c r="K144" s="55">
        <f>IF(ISNUMBER('Historiske miljødeklarationer'!K105),'Historiske miljødeklarationer'!K105,0)</f>
        <v>344.13961432777091</v>
      </c>
      <c r="L144" s="55">
        <f>IF(ISNUMBER('Historiske miljødeklarationer'!J105),'Historiske miljødeklarationer'!J105,0)</f>
        <v>411.32314015138263</v>
      </c>
      <c r="M144" s="55">
        <f>IF(ISNUMBER('Historiske miljødeklarationer'!I105),'Historiske miljødeklarationer'!I105,0)</f>
        <v>329.03368178498499</v>
      </c>
      <c r="N144" s="55">
        <f>IF(ISNUMBER('Historiske miljødeklarationer'!H105),'Historiske miljødeklarationer'!H105,0)</f>
        <v>233.079272937746</v>
      </c>
      <c r="O144" s="55">
        <f>IF(ISNUMBER('Historiske miljødeklarationer'!G105),'Historiske miljødeklarationer'!G105,0)</f>
        <v>287.08271403112013</v>
      </c>
      <c r="P144" s="55">
        <v>216.07210733802864</v>
      </c>
      <c r="Q144">
        <v>235.11344745410045</v>
      </c>
    </row>
    <row r="145" spans="2:17" ht="15.75">
      <c r="B145" s="2" t="s">
        <v>2</v>
      </c>
      <c r="D145" s="55">
        <f>IF(ISNUMBER('Historiske miljødeklarationer'!Z106),'Historiske miljødeklarationer'!Z106,0)</f>
        <v>0.5332233855558759</v>
      </c>
      <c r="E145" s="55">
        <f>IF(ISNUMBER('Historiske miljødeklarationer'!Y106),'Historiske miljødeklarationer'!Y106,0)</f>
        <v>0.47167457970227417</v>
      </c>
      <c r="F145" s="55">
        <f>IF(ISNUMBER('Historiske miljødeklarationer'!X106),'Historiske miljødeklarationer'!X106,0)</f>
        <v>0.33924191489991079</v>
      </c>
      <c r="G145" s="55">
        <f>IF(ISNUMBER('Historiske miljødeklarationer'!W106),'Historiske miljødeklarationer'!W106,0)</f>
        <v>0.35307034030132911</v>
      </c>
      <c r="H145" s="55">
        <f>IF(ISNUMBER('Historiske miljødeklarationer'!V106),'Historiske miljødeklarationer'!V106,0)</f>
        <v>0.3440162320808493</v>
      </c>
      <c r="I145" s="55">
        <f>IF(ISNUMBER('Historiske miljødeklarationer'!M106),'Historiske miljødeklarationer'!M106,0)</f>
        <v>0.28769313855765266</v>
      </c>
      <c r="J145" s="55">
        <f>IF(ISNUMBER('Historiske miljødeklarationer'!L106),'Historiske miljødeklarationer'!L106,0)</f>
        <v>0.2447657700918795</v>
      </c>
      <c r="K145" s="55">
        <f>IF(ISNUMBER('Historiske miljødeklarationer'!K106),'Historiske miljødeklarationer'!K106,0)</f>
        <v>0.18643981394010406</v>
      </c>
      <c r="L145" s="55">
        <f>IF(ISNUMBER('Historiske miljødeklarationer'!J106),'Historiske miljødeklarationer'!J106,0)</f>
        <v>0.1630312093836658</v>
      </c>
      <c r="M145" s="55">
        <f>IF(ISNUMBER('Historiske miljødeklarationer'!I106),'Historiske miljødeklarationer'!I106,0)</f>
        <v>0.12717997320247651</v>
      </c>
      <c r="N145" s="55">
        <f>IF(ISNUMBER('Historiske miljødeklarationer'!H106),'Historiske miljødeklarationer'!H106,0)</f>
        <v>0.10800253310385535</v>
      </c>
      <c r="O145" s="55">
        <f>IF(ISNUMBER('Historiske miljødeklarationer'!G106),'Historiske miljødeklarationer'!G106,0)</f>
        <v>0.12735324731188591</v>
      </c>
      <c r="P145" s="55">
        <v>0.12879009885622611</v>
      </c>
      <c r="Q145">
        <v>0.12487110594276382</v>
      </c>
    </row>
    <row r="146" spans="2:17" ht="15.75">
      <c r="B146" s="2" t="s">
        <v>3</v>
      </c>
      <c r="D146" s="55">
        <f>IF(ISNUMBER('Historiske miljødeklarationer'!Z107),'Historiske miljødeklarationer'!Z107,0)</f>
        <v>7.4035166538720986E-3</v>
      </c>
      <c r="E146" s="55">
        <f>IF(ISNUMBER('Historiske miljødeklarationer'!Y107),'Historiske miljødeklarationer'!Y107,0)</f>
        <v>7.7855500792397992E-3</v>
      </c>
      <c r="F146" s="55">
        <f>IF(ISNUMBER('Historiske miljødeklarationer'!X107),'Historiske miljødeklarationer'!X107,0)</f>
        <v>7.5875151320224472E-3</v>
      </c>
      <c r="G146" s="55">
        <f>IF(ISNUMBER('Historiske miljødeklarationer'!W107),'Historiske miljødeklarationer'!W107,0)</f>
        <v>7.5767426577280188E-3</v>
      </c>
      <c r="H146" s="55">
        <f>IF(ISNUMBER('Historiske miljødeklarationer'!V107),'Historiske miljødeklarationer'!V107,0)</f>
        <v>6.3928418945082685E-3</v>
      </c>
      <c r="I146" s="55">
        <f>IF(ISNUMBER('Historiske miljødeklarationer'!M107),'Historiske miljødeklarationer'!M107,0)</f>
        <v>6.6622526860526899E-3</v>
      </c>
      <c r="J146" s="55">
        <f>IF(ISNUMBER('Historiske miljødeklarationer'!L107),'Historiske miljødeklarationer'!L107,0)</f>
        <v>5.7424825387789886E-3</v>
      </c>
      <c r="K146" s="55">
        <f>IF(ISNUMBER('Historiske miljødeklarationer'!K107),'Historiske miljødeklarationer'!K107,0)</f>
        <v>5.7742235024155408E-3</v>
      </c>
      <c r="L146" s="55">
        <f>IF(ISNUMBER('Historiske miljødeklarationer'!J107),'Historiske miljødeklarationer'!J107,0)</f>
        <v>5.7915294181968306E-3</v>
      </c>
      <c r="M146" s="55">
        <f>IF(ISNUMBER('Historiske miljødeklarationer'!I107),'Historiske miljødeklarationer'!I107,0)</f>
        <v>5.2622326456335817E-3</v>
      </c>
      <c r="N146" s="55">
        <f>IF(ISNUMBER('Historiske miljødeklarationer'!H107),'Historiske miljødeklarationer'!H107,0)</f>
        <v>3.7994718667487166E-3</v>
      </c>
      <c r="O146" s="55">
        <f>IF(ISNUMBER('Historiske miljødeklarationer'!G107),'Historiske miljødeklarationer'!G107,0)</f>
        <v>4.3428600408277583E-3</v>
      </c>
      <c r="P146" s="55">
        <v>3.9644663835495825E-3</v>
      </c>
      <c r="Q146">
        <v>3.9744732102396175E-3</v>
      </c>
    </row>
    <row r="147" spans="2:17" ht="15.75">
      <c r="B147" s="2" t="s">
        <v>4</v>
      </c>
      <c r="D147" s="55">
        <f>IF(ISNUMBER('Historiske miljødeklarationer'!Z108),'Historiske miljødeklarationer'!Z108,0)</f>
        <v>516.03165759607054</v>
      </c>
      <c r="E147" s="55">
        <f>IF(ISNUMBER('Historiske miljødeklarationer'!Y108),'Historiske miljødeklarationer'!Y108,0)</f>
        <v>537.79668947297762</v>
      </c>
      <c r="F147" s="55">
        <f>IF(ISNUMBER('Historiske miljødeklarationer'!X108),'Historiske miljødeklarationer'!X108,0)</f>
        <v>515.71461772446719</v>
      </c>
      <c r="G147" s="55">
        <f>IF(ISNUMBER('Historiske miljødeklarationer'!W108),'Historiske miljødeklarationer'!W108,0)</f>
        <v>526.51761728500253</v>
      </c>
      <c r="H147" s="55">
        <f>IF(ISNUMBER('Historiske miljødeklarationer'!V108),'Historiske miljødeklarationer'!V108,0)</f>
        <v>515.46832738454816</v>
      </c>
      <c r="I147" s="55">
        <f>IF(ISNUMBER('Historiske miljødeklarationer'!M108),'Historiske miljødeklarationer'!M108,0)</f>
        <v>499.89462654645922</v>
      </c>
      <c r="J147" s="55">
        <f>IF(ISNUMBER('Historiske miljødeklarationer'!L108),'Historiske miljødeklarationer'!L108,0)</f>
        <v>423.36020609348299</v>
      </c>
      <c r="K147" s="55">
        <f>IF(ISNUMBER('Historiske miljødeklarationer'!K108),'Historiske miljødeklarationer'!K108,0)</f>
        <v>350.17760538876291</v>
      </c>
      <c r="L147" s="55">
        <f>IF(ISNUMBER('Historiske miljødeklarationer'!J108),'Historiske miljødeklarationer'!J108,0)</f>
        <v>417.2542360893521</v>
      </c>
      <c r="M147" s="55">
        <f>IF(ISNUMBER('Historiske miljødeklarationer'!I108),'Historiske miljødeklarationer'!I108,0)</f>
        <v>333.97320249468913</v>
      </c>
      <c r="N147" s="55">
        <f>IF(ISNUMBER('Historiske miljødeklarationer'!H108),'Historiske miljødeklarationer'!H108,0)</f>
        <v>237.06243590484343</v>
      </c>
      <c r="O147" s="55">
        <f>IF(ISNUMBER('Historiske miljødeklarationer'!G108),'Historiske miljødeklarationer'!G108,0)</f>
        <v>291.92728826531265</v>
      </c>
      <c r="P147" s="55">
        <v>220.56338922423436</v>
      </c>
      <c r="Q147">
        <v>239.41961811932094</v>
      </c>
    </row>
    <row r="148" spans="2:17" ht="15.75">
      <c r="B148" s="2" t="s">
        <v>5</v>
      </c>
      <c r="D148" s="55">
        <f>IF(ISNUMBER('Historiske miljødeklarationer'!Z109),'Historiske miljødeklarationer'!Z109,0)</f>
        <v>8.5210652960724206E-2</v>
      </c>
      <c r="E148" s="55">
        <f>IF(ISNUMBER('Historiske miljødeklarationer'!Y109),'Historiske miljødeklarationer'!Y109,0)</f>
        <v>0.10280942291046995</v>
      </c>
      <c r="F148" s="55">
        <f>IF(ISNUMBER('Historiske miljødeklarationer'!X109),'Historiske miljødeklarationer'!X109,0)</f>
        <v>0.15295996456628069</v>
      </c>
      <c r="G148" s="55">
        <f>IF(ISNUMBER('Historiske miljødeklarationer'!W109),'Historiske miljødeklarationer'!W109,0)</f>
        <v>0.10398572646053872</v>
      </c>
      <c r="H148" s="55">
        <f>IF(ISNUMBER('Historiske miljødeklarationer'!V109),'Historiske miljødeklarationer'!V109,0)</f>
        <v>6.3366464731555369E-2</v>
      </c>
      <c r="I148" s="55">
        <f>IF(ISNUMBER('Historiske miljødeklarationer'!M109),'Historiske miljødeklarationer'!M109,0)</f>
        <v>8.3047855530159725E-2</v>
      </c>
      <c r="J148" s="55">
        <f>IF(ISNUMBER('Historiske miljødeklarationer'!L109),'Historiske miljødeklarationer'!L109,0)</f>
        <v>6.3897296040489243E-2</v>
      </c>
      <c r="K148" s="55">
        <f>IF(ISNUMBER('Historiske miljødeklarationer'!K109),'Historiske miljødeklarationer'!K109,0)</f>
        <v>6.3636762563738333E-2</v>
      </c>
      <c r="L148" s="55">
        <f>IF(ISNUMBER('Historiske miljødeklarationer'!J109),'Historiske miljødeklarationer'!J109,0)</f>
        <v>7.0091223539636233E-2</v>
      </c>
      <c r="M148" s="55">
        <f>IF(ISNUMBER('Historiske miljødeklarationer'!I109),'Historiske miljødeklarationer'!I109,0)</f>
        <v>5.1269529310667486E-2</v>
      </c>
      <c r="N148" s="55">
        <f>IF(ISNUMBER('Historiske miljødeklarationer'!H109),'Historiske miljødeklarationer'!H109,0)</f>
        <v>4.4111905495085611E-2</v>
      </c>
      <c r="O148" s="55">
        <f>IF(ISNUMBER('Historiske miljødeklarationer'!G109),'Historiske miljødeklarationer'!G109,0)</f>
        <v>4.6755369412094155E-2</v>
      </c>
      <c r="P148" s="55">
        <v>4.0952590193853049E-2</v>
      </c>
      <c r="Q148">
        <v>4.6890415600947026E-2</v>
      </c>
    </row>
    <row r="149" spans="2:17" ht="15.75">
      <c r="B149" s="2" t="s">
        <v>6</v>
      </c>
      <c r="D149" s="55">
        <f>IF(ISNUMBER('Historiske miljødeklarationer'!Z110),'Historiske miljødeklarationer'!Z110,0)</f>
        <v>1.0246269150037335</v>
      </c>
      <c r="E149" s="55">
        <f>IF(ISNUMBER('Historiske miljødeklarationer'!Y110),'Historiske miljødeklarationer'!Y110,0)</f>
        <v>0.95963787272976464</v>
      </c>
      <c r="F149" s="55">
        <f>IF(ISNUMBER('Historiske miljødeklarationer'!X110),'Historiske miljødeklarationer'!X110,0)</f>
        <v>0.86738899271897774</v>
      </c>
      <c r="G149" s="55">
        <f>IF(ISNUMBER('Historiske miljødeklarationer'!W110),'Historiske miljødeklarationer'!W110,0)</f>
        <v>0.59301515268249994</v>
      </c>
      <c r="H149" s="55">
        <f>IF(ISNUMBER('Historiske miljødeklarationer'!V110),'Historiske miljødeklarationer'!V110,0)</f>
        <v>0.42243108435458343</v>
      </c>
      <c r="I149" s="55">
        <f>IF(ISNUMBER('Historiske miljødeklarationer'!M110),'Historiske miljødeklarationer'!M110,0)</f>
        <v>0.39033677123872895</v>
      </c>
      <c r="J149" s="55">
        <f>IF(ISNUMBER('Historiske miljødeklarationer'!L110),'Historiske miljødeklarationer'!L110,0)</f>
        <v>0.33742811275923434</v>
      </c>
      <c r="K149" s="55">
        <f>IF(ISNUMBER('Historiske miljødeklarationer'!K110),'Historiske miljødeklarationer'!K110,0)</f>
        <v>0.29389729255427266</v>
      </c>
      <c r="L149" s="55">
        <f>IF(ISNUMBER('Historiske miljødeklarationer'!J110),'Historiske miljødeklarationer'!J110,0)</f>
        <v>0.29206656815236054</v>
      </c>
      <c r="M149" s="55">
        <f>IF(ISNUMBER('Historiske miljødeklarationer'!I110),'Historiske miljødeklarationer'!I110,0)</f>
        <v>0.22942526279608116</v>
      </c>
      <c r="N149" s="55">
        <f>IF(ISNUMBER('Historiske miljødeklarationer'!H110),'Historiske miljødeklarationer'!H110,0)</f>
        <v>0.19250868164491844</v>
      </c>
      <c r="O149" s="55">
        <f>IF(ISNUMBER('Historiske miljødeklarationer'!G110),'Historiske miljødeklarationer'!G110,0)</f>
        <v>0.21456317319006693</v>
      </c>
      <c r="P149" s="55">
        <v>0.21187093082562544</v>
      </c>
      <c r="Q149">
        <v>0.27393249627260241</v>
      </c>
    </row>
    <row r="150" spans="2:17">
      <c r="B150" s="2" t="s">
        <v>7</v>
      </c>
      <c r="D150" s="55">
        <f>IF(ISNUMBER('Historiske miljødeklarationer'!Z111),'Historiske miljødeklarationer'!Z111,0)</f>
        <v>0.26938593362354402</v>
      </c>
      <c r="E150" s="55">
        <f>IF(ISNUMBER('Historiske miljødeklarationer'!Y111),'Historiske miljødeklarationer'!Y111,0)</f>
        <v>0.24267229988596012</v>
      </c>
      <c r="F150" s="55">
        <f>IF(ISNUMBER('Historiske miljødeklarationer'!X111),'Historiske miljødeklarationer'!X111,0)</f>
        <v>0.180666664398932</v>
      </c>
      <c r="G150" s="55">
        <f>IF(ISNUMBER('Historiske miljødeklarationer'!W111),'Historiske miljødeklarationer'!W111,0)</f>
        <v>0.18009298975930704</v>
      </c>
      <c r="H150" s="55">
        <f>IF(ISNUMBER('Historiske miljødeklarationer'!V111),'Historiske miljødeklarationer'!V111,0)</f>
        <v>0.14845250317104675</v>
      </c>
      <c r="I150" s="55">
        <f>IF(ISNUMBER('Historiske miljødeklarationer'!M111),'Historiske miljødeklarationer'!M111,0)</f>
        <v>0.18184844356779278</v>
      </c>
      <c r="J150" s="55">
        <f>IF(ISNUMBER('Historiske miljødeklarationer'!L111),'Historiske miljødeklarationer'!L111,0)</f>
        <v>0.17666106199988571</v>
      </c>
      <c r="K150" s="55">
        <f>IF(ISNUMBER('Historiske miljødeklarationer'!K111),'Historiske miljødeklarationer'!K111,0)</f>
        <v>0.18800158247188217</v>
      </c>
      <c r="L150" s="55">
        <f>IF(ISNUMBER('Historiske miljødeklarationer'!J111),'Historiske miljødeklarationer'!J111,0)</f>
        <v>0.1747844353281692</v>
      </c>
      <c r="M150" s="55">
        <f>IF(ISNUMBER('Historiske miljødeklarationer'!I111),'Historiske miljødeklarationer'!I111,0)</f>
        <v>0.16258549388320273</v>
      </c>
      <c r="N150" s="55">
        <f>IF(ISNUMBER('Historiske miljødeklarationer'!H111),'Historiske miljødeklarationer'!H111,0)</f>
        <v>0.136915353127427</v>
      </c>
      <c r="O150" s="55">
        <f>IF(ISNUMBER('Historiske miljødeklarationer'!G111),'Historiske miljødeklarationer'!G111,0)</f>
        <v>0.15825553234493142</v>
      </c>
      <c r="P150" s="55">
        <v>0.18571452242285655</v>
      </c>
      <c r="Q150">
        <v>0.17858203318739835</v>
      </c>
    </row>
    <row r="151" spans="2:17">
      <c r="B151" s="2" t="s">
        <v>8</v>
      </c>
      <c r="D151" s="55">
        <f>IF(ISNUMBER('Historiske miljødeklarationer'!Z112),'Historiske miljødeklarationer'!Z112,0)</f>
        <v>0.11756516273041169</v>
      </c>
      <c r="E151" s="55">
        <f>IF(ISNUMBER('Historiske miljødeklarationer'!Y112),'Historiske miljødeklarationer'!Y112,0)</f>
        <v>0.10436557838658977</v>
      </c>
      <c r="F151" s="55">
        <f>IF(ISNUMBER('Historiske miljødeklarationer'!X112),'Historiske miljødeklarationer'!X112,0)</f>
        <v>7.6244408928850246E-2</v>
      </c>
      <c r="G151" s="55">
        <f>IF(ISNUMBER('Historiske miljødeklarationer'!W112),'Historiske miljødeklarationer'!W112,0)</f>
        <v>8.2362641910450229E-2</v>
      </c>
      <c r="H151" s="55">
        <f>IF(ISNUMBER('Historiske miljødeklarationer'!V112),'Historiske miljødeklarationer'!V112,0)</f>
        <v>6.3783073478596242E-2</v>
      </c>
      <c r="I151" s="55">
        <f>IF(ISNUMBER('Historiske miljødeklarationer'!M112),'Historiske miljødeklarationer'!M112,0)</f>
        <v>5.8689519191096565E-2</v>
      </c>
      <c r="J151" s="55">
        <f>IF(ISNUMBER('Historiske miljødeklarationer'!L112),'Historiske miljødeklarationer'!L112,0)</f>
        <v>4.9993261229357634E-2</v>
      </c>
      <c r="K151" s="55">
        <f>IF(ISNUMBER('Historiske miljødeklarationer'!K112),'Historiske miljødeklarationer'!K112,0)</f>
        <v>3.867162812225524E-2</v>
      </c>
      <c r="L151" s="55">
        <f>IF(ISNUMBER('Historiske miljødeklarationer'!J112),'Historiske miljødeklarationer'!J112,0)</f>
        <v>3.2682612231490264E-2</v>
      </c>
      <c r="M151" s="55">
        <f>IF(ISNUMBER('Historiske miljødeklarationer'!I112),'Historiske miljødeklarationer'!I112,0)</f>
        <v>2.4007267933251291E-2</v>
      </c>
      <c r="N151" s="55">
        <f>IF(ISNUMBER('Historiske miljødeklarationer'!H112),'Historiske miljødeklarationer'!H112,0)</f>
        <v>1.8339399831571516E-2</v>
      </c>
      <c r="O151" s="55">
        <f>IF(ISNUMBER('Historiske miljødeklarationer'!G112),'Historiske miljødeklarationer'!G112,0)</f>
        <v>2.3029941250744156E-2</v>
      </c>
      <c r="P151" s="55">
        <v>2.3278811090311841E-2</v>
      </c>
      <c r="Q151">
        <v>2.1949638406283056E-2</v>
      </c>
    </row>
    <row r="152" spans="2:17">
      <c r="B152" s="2" t="s">
        <v>9</v>
      </c>
      <c r="D152" s="55">
        <f>IF(ISNUMBER('Historiske miljødeklarationer'!Z113),'Historiske miljødeklarationer'!Z113,0)</f>
        <v>2.3285472496503475E-2</v>
      </c>
      <c r="E152" s="55">
        <f>IF(ISNUMBER('Historiske miljødeklarationer'!Y113),'Historiske miljødeklarationer'!Y113,0)</f>
        <v>1.8379615790167381E-2</v>
      </c>
      <c r="F152" s="55">
        <f>IF(ISNUMBER('Historiske miljødeklarationer'!X113),'Historiske miljødeklarationer'!X113,0)</f>
        <v>1.9509032254807851E-2</v>
      </c>
      <c r="G152" s="55">
        <f>IF(ISNUMBER('Historiske miljødeklarationer'!W113),'Historiske miljødeklarationer'!W113,0)</f>
        <v>2.2797160107349002E-2</v>
      </c>
      <c r="H152" s="55">
        <f>IF(ISNUMBER('Historiske miljødeklarationer'!V113),'Historiske miljødeklarationer'!V113,0)</f>
        <v>2.0784723694278359E-2</v>
      </c>
      <c r="I152" s="55">
        <f>IF(ISNUMBER('Historiske miljødeklarationer'!M113),'Historiske miljødeklarationer'!M113,0)</f>
        <v>1.1595941089128368E-2</v>
      </c>
      <c r="J152" s="55">
        <f>IF(ISNUMBER('Historiske miljødeklarationer'!L113),'Historiske miljødeklarationer'!L113,0)</f>
        <v>1.1199822646570488E-2</v>
      </c>
      <c r="K152" s="55">
        <f>IF(ISNUMBER('Historiske miljødeklarationer'!K113),'Historiske miljødeklarationer'!K113,0)</f>
        <v>1.0075248519825088E-2</v>
      </c>
      <c r="L152" s="55">
        <f>IF(ISNUMBER('Historiske miljødeklarationer'!J113),'Historiske miljødeklarationer'!J113,0)</f>
        <v>1.6031686503795935E-2</v>
      </c>
      <c r="M152" s="55">
        <f>IF(ISNUMBER('Historiske miljødeklarationer'!I113),'Historiske miljødeklarationer'!I113,0)</f>
        <v>1.045852125892016E-2</v>
      </c>
      <c r="N152" s="55">
        <f>IF(ISNUMBER('Historiske miljødeklarationer'!H113),'Historiske miljødeklarationer'!H113,0)</f>
        <v>6.0445590789035856E-3</v>
      </c>
      <c r="O152" s="55">
        <f>IF(ISNUMBER('Historiske miljødeklarationer'!G113),'Historiske miljødeklarationer'!G113,0)</f>
        <v>7.6283575221845895E-3</v>
      </c>
      <c r="P152" s="55">
        <v>6.6862409122958773E-3</v>
      </c>
      <c r="Q152">
        <v>1.7570233533010786E-2</v>
      </c>
    </row>
    <row r="153" spans="2:17">
      <c r="B153" s="2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2:17">
      <c r="B154" s="2" t="s">
        <v>11</v>
      </c>
      <c r="D154" s="55">
        <f>IF(ISNUMBER('Historiske miljødeklarationer'!Z115),'Historiske miljødeklarationer'!Z115,0)</f>
        <v>16.194632631427105</v>
      </c>
      <c r="E154" s="55">
        <f>IF(ISNUMBER('Historiske miljødeklarationer'!Y115),'Historiske miljødeklarationer'!Y115,0)</f>
        <v>15.464869752123127</v>
      </c>
      <c r="F154" s="55">
        <f>IF(ISNUMBER('Historiske miljødeklarationer'!X115),'Historiske miljødeklarationer'!X115,0)</f>
        <v>19.381027573774951</v>
      </c>
      <c r="G154" s="55">
        <f>IF(ISNUMBER('Historiske miljødeklarationer'!W115),'Historiske miljødeklarationer'!W115,0)</f>
        <v>20.475195717458806</v>
      </c>
      <c r="H154" s="55">
        <f>IF(ISNUMBER('Historiske miljødeklarationer'!V115),'Historiske miljødeklarationer'!V115,0)</f>
        <v>17.47259472688151</v>
      </c>
      <c r="I154" s="55">
        <f>IF(ISNUMBER('Historiske miljødeklarationer'!M115),'Historiske miljødeklarationer'!M115,0)</f>
        <v>14.181356130374501</v>
      </c>
      <c r="J154" s="55">
        <f>IF(ISNUMBER('Historiske miljødeklarationer'!L115),'Historiske miljødeklarationer'!L115,0)</f>
        <v>14.130206328374308</v>
      </c>
      <c r="K154" s="55">
        <f>IF(ISNUMBER('Historiske miljødeklarationer'!K115),'Historiske miljødeklarationer'!K115,0)</f>
        <v>10.639694225013066</v>
      </c>
      <c r="L154" s="55">
        <f>IF(ISNUMBER('Historiske miljødeklarationer'!J115),'Historiske miljødeklarationer'!J115,0)</f>
        <v>13.112734679918642</v>
      </c>
      <c r="M154" s="55">
        <f>IF(ISNUMBER('Historiske miljødeklarationer'!I115),'Historiske miljødeklarationer'!I115,0)</f>
        <v>11.143199415292287</v>
      </c>
      <c r="N154" s="55">
        <f>IF(ISNUMBER('Historiske miljødeklarationer'!H115),'Historiske miljødeklarationer'!H115,0)</f>
        <v>7.6925263945966309</v>
      </c>
      <c r="O154" s="55">
        <f>IF(ISNUMBER('Historiske miljødeklarationer'!G115),'Historiske miljødeklarationer'!G115,0)</f>
        <v>9.8900258675632493</v>
      </c>
      <c r="P154" s="55">
        <v>6.9541388522113943</v>
      </c>
      <c r="Q154">
        <v>8.2170516297076102</v>
      </c>
    </row>
    <row r="155" spans="2:17">
      <c r="B155" s="2" t="s">
        <v>12</v>
      </c>
      <c r="D155" s="55">
        <f>IF(ISNUMBER('Historiske miljødeklarationer'!Z116),'Historiske miljødeklarationer'!Z116,0)</f>
        <v>2.1728787521033741</v>
      </c>
      <c r="E155" s="55">
        <f>IF(ISNUMBER('Historiske miljødeklarationer'!Y116),'Historiske miljødeklarationer'!Y116,0)</f>
        <v>2.0025443662911764</v>
      </c>
      <c r="F155" s="55">
        <f>IF(ISNUMBER('Historiske miljødeklarationer'!X116),'Historiske miljødeklarationer'!X116,0)</f>
        <v>2.0883824903163735</v>
      </c>
      <c r="G155" s="55">
        <f>IF(ISNUMBER('Historiske miljødeklarationer'!W116),'Historiske miljødeklarationer'!W116,0)</f>
        <v>2.0187262349678985</v>
      </c>
      <c r="H155" s="55">
        <f>IF(ISNUMBER('Historiske miljødeklarationer'!V116),'Historiske miljødeklarationer'!V116,0)</f>
        <v>1.9378642858485027</v>
      </c>
      <c r="I155" s="55">
        <f>IF(ISNUMBER('Historiske miljødeklarationer'!M116),'Historiske miljødeklarationer'!M116,0)</f>
        <v>1.9826757686089123</v>
      </c>
      <c r="J155" s="55">
        <f>IF(ISNUMBER('Historiske miljødeklarationer'!L116),'Historiske miljødeklarationer'!L116,0)</f>
        <v>1.4637515872856128</v>
      </c>
      <c r="K155" s="55">
        <f>IF(ISNUMBER('Historiske miljødeklarationer'!K116),'Historiske miljødeklarationer'!K116,0)</f>
        <v>1.4437845633179003</v>
      </c>
      <c r="L155" s="55">
        <f>IF(ISNUMBER('Historiske miljødeklarationer'!J116),'Historiske miljødeklarationer'!J116,0)</f>
        <v>4.0136322401697866</v>
      </c>
      <c r="M155" s="55">
        <f>IF(ISNUMBER('Historiske miljødeklarationer'!I116),'Historiske miljødeklarationer'!I116,0)</f>
        <v>1.8507966364108475</v>
      </c>
      <c r="N155" s="55">
        <f>IF(ISNUMBER('Historiske miljødeklarationer'!H116),'Historiske miljødeklarationer'!H116,0)</f>
        <v>1.2659349884541062</v>
      </c>
      <c r="O155" s="55">
        <f>IF(ISNUMBER('Historiske miljødeklarationer'!G116),'Historiske miljødeklarationer'!G116,0)</f>
        <v>1.5657962500728406</v>
      </c>
      <c r="P155" s="55">
        <v>1.1157616859570181</v>
      </c>
      <c r="Q155">
        <v>1.4142757307969072</v>
      </c>
    </row>
    <row r="156" spans="2:17">
      <c r="B156" s="2" t="s">
        <v>13</v>
      </c>
      <c r="D156" s="55">
        <f>IF(ISNUMBER('Historiske miljødeklarationer'!Z117),'Historiske miljødeklarationer'!Z117,0)</f>
        <v>6.9071708919980717</v>
      </c>
      <c r="E156" s="55">
        <f>IF(ISNUMBER('Historiske miljødeklarationer'!Y117),'Historiske miljødeklarationer'!Y117,0)</f>
        <v>6.3366036676672932</v>
      </c>
      <c r="F156" s="55">
        <f>IF(ISNUMBER('Historiske miljødeklarationer'!X117),'Historiske miljødeklarationer'!X117,0)</f>
        <v>5.921087929027145</v>
      </c>
      <c r="G156" s="55">
        <f>IF(ISNUMBER('Historiske miljødeklarationer'!W117),'Historiske miljødeklarationer'!W117,0)</f>
        <v>6.0440890208108229</v>
      </c>
      <c r="H156" s="55">
        <f>IF(ISNUMBER('Historiske miljødeklarationer'!V117),'Historiske miljødeklarationer'!V117,0)</f>
        <v>6.0645476395280955</v>
      </c>
      <c r="I156" s="55">
        <f>IF(ISNUMBER('Historiske miljødeklarationer'!M117),'Historiske miljødeklarationer'!M117,0)</f>
        <v>5.54891291327462</v>
      </c>
      <c r="J156" s="55">
        <f>IF(ISNUMBER('Historiske miljødeklarationer'!L117),'Historiske miljødeklarationer'!L117,0)</f>
        <v>5.4435120340985712</v>
      </c>
      <c r="K156" s="55">
        <f>IF(ISNUMBER('Historiske miljødeklarationer'!K117),'Historiske miljødeklarationer'!K117,0)</f>
        <v>4.6291226262249179</v>
      </c>
      <c r="L156" s="55">
        <f>IF(ISNUMBER('Historiske miljødeklarationer'!J117),'Historiske miljødeklarationer'!J117,0)</f>
        <v>5.801312676891464</v>
      </c>
      <c r="M156" s="55">
        <f>IF(ISNUMBER('Historiske miljødeklarationer'!I117),'Historiske miljødeklarationer'!I117,0)</f>
        <v>4.4210346590247012</v>
      </c>
      <c r="N156" s="55">
        <f>IF(ISNUMBER('Historiske miljødeklarationer'!H117),'Historiske miljødeklarationer'!H117,0)</f>
        <v>3.0692481069149782</v>
      </c>
      <c r="O156" s="55">
        <f>IF(ISNUMBER('Historiske miljødeklarationer'!G117),'Historiske miljødeklarationer'!G117,0)</f>
        <v>3.9389934333861061</v>
      </c>
      <c r="P156" s="55">
        <v>2.7297633103425065</v>
      </c>
      <c r="Q156">
        <v>2.9875204390864898</v>
      </c>
    </row>
    <row r="157" spans="2:17">
      <c r="B157" s="2" t="s">
        <v>14</v>
      </c>
      <c r="D157" s="55">
        <f>IF(ISNUMBER('Historiske miljødeklarationer'!Z118),'Historiske miljødeklarationer'!Z118,0)</f>
        <v>9.7838451696801378</v>
      </c>
      <c r="E157" s="55">
        <f>IF(ISNUMBER('Historiske miljødeklarationer'!Y118),'Historiske miljødeklarationer'!Y118,0)</f>
        <v>9.9238919783727741</v>
      </c>
      <c r="F157" s="55">
        <f>IF(ISNUMBER('Historiske miljødeklarationer'!X118),'Historiske miljødeklarationer'!X118,0)</f>
        <v>9.8278805833660474</v>
      </c>
      <c r="G157" s="55">
        <f>IF(ISNUMBER('Historiske miljødeklarationer'!W118),'Historiske miljødeklarationer'!W118,0)</f>
        <v>10.597822405416267</v>
      </c>
      <c r="H157" s="55">
        <f>IF(ISNUMBER('Historiske miljødeklarationer'!V118),'Historiske miljødeklarationer'!V118,0)</f>
        <v>10.67649517843412</v>
      </c>
      <c r="I157" s="55">
        <f>IF(ISNUMBER('Historiske miljødeklarationer'!M118),'Historiske miljødeklarationer'!M118,0)</f>
        <v>8.8966955225119104</v>
      </c>
      <c r="J157" s="55">
        <f>IF(ISNUMBER('Historiske miljødeklarationer'!L118),'Historiske miljødeklarationer'!L118,0)</f>
        <v>9.4685749111571695</v>
      </c>
      <c r="K157" s="55">
        <f>IF(ISNUMBER('Historiske miljødeklarationer'!K118),'Historiske miljødeklarationer'!K118,0)</f>
        <v>10.006667204436217</v>
      </c>
      <c r="L157" s="55">
        <f>IF(ISNUMBER('Historiske miljødeklarationer'!J118),'Historiske miljødeklarationer'!J118,0)</f>
        <v>9.6717852372437463</v>
      </c>
      <c r="M157" s="55">
        <f>IF(ISNUMBER('Historiske miljødeklarationer'!I118),'Historiske miljødeklarationer'!I118,0)</f>
        <v>10.407972336001036</v>
      </c>
      <c r="N157" s="55">
        <f>IF(ISNUMBER('Historiske miljødeklarationer'!H118),'Historiske miljødeklarationer'!H118,0)</f>
        <v>10.589457433846697</v>
      </c>
      <c r="O157" s="55">
        <f>IF(ISNUMBER('Historiske miljødeklarationer'!G118),'Historiske miljødeklarationer'!G118,0)</f>
        <v>10.116923195250095</v>
      </c>
      <c r="P157" s="55">
        <v>9.7177917541637129</v>
      </c>
      <c r="Q157">
        <v>9.6858845550304125</v>
      </c>
    </row>
    <row r="158" spans="2:17">
      <c r="B158" s="2" t="s">
        <v>15</v>
      </c>
      <c r="D158" s="55">
        <f>IF(ISNUMBER('Historiske miljødeklarationer'!Z119),'Historiske miljødeklarationer'!Z119,0)</f>
        <v>1.0886568115496005</v>
      </c>
      <c r="E158" s="55">
        <f>IF(ISNUMBER('Historiske miljødeklarationer'!Y119),'Historiske miljødeklarationer'!Y119,0)</f>
        <v>1.6619052241361634</v>
      </c>
      <c r="F158" s="55">
        <f>IF(ISNUMBER('Historiske miljødeklarationer'!X119),'Historiske miljødeklarationer'!X119,0)</f>
        <v>1.3943261953038364</v>
      </c>
      <c r="G158" s="55">
        <f>IF(ISNUMBER('Historiske miljødeklarationer'!W119),'Historiske miljødeklarationer'!W119,0)</f>
        <v>1.511707096420817</v>
      </c>
      <c r="H158" s="55">
        <f>IF(ISNUMBER('Historiske miljødeklarationer'!V119),'Historiske miljødeklarationer'!V119,0)</f>
        <v>1.4971722031746912</v>
      </c>
      <c r="I158" s="55">
        <f>IF(ISNUMBER('Historiske miljødeklarationer'!M119),'Historiske miljødeklarationer'!M119,0)</f>
        <v>1.4063127485711877</v>
      </c>
      <c r="J158" s="55">
        <f>IF(ISNUMBER('Historiske miljødeklarationer'!L119),'Historiske miljødeklarationer'!L119,0)</f>
        <v>1.543225610396143</v>
      </c>
      <c r="K158" s="55">
        <f>IF(ISNUMBER('Historiske miljødeklarationer'!K119),'Historiske miljødeklarationer'!K119,0)</f>
        <v>1.6291369954810091</v>
      </c>
      <c r="L158" s="55">
        <f>IF(ISNUMBER('Historiske miljødeklarationer'!J119),'Historiske miljødeklarationer'!J119,0)</f>
        <v>1.5374643715415</v>
      </c>
      <c r="M158" s="55">
        <f>IF(ISNUMBER('Historiske miljødeklarationer'!I119),'Historiske miljødeklarationer'!I119,0)</f>
        <v>1.6648260255634602</v>
      </c>
      <c r="N158" s="55">
        <f>IF(ISNUMBER('Historiske miljødeklarationer'!H119),'Historiske miljødeklarationer'!H119,0)</f>
        <v>1.7429522719077222</v>
      </c>
      <c r="O158" s="55">
        <f>IF(ISNUMBER('Historiske miljødeklarationer'!G119),'Historiske miljødeklarationer'!G119,0)</f>
        <v>1.6312289807661995</v>
      </c>
      <c r="P158" s="55">
        <v>1.5217617406012438</v>
      </c>
      <c r="Q158">
        <v>1.4671663262932153</v>
      </c>
    </row>
    <row r="159" spans="2:17">
      <c r="B159" s="2" t="s">
        <v>16</v>
      </c>
      <c r="D159" s="55">
        <f>IF(ISNUMBER('Historiske miljødeklarationer'!Z120),'Historiske miljødeklarationer'!Z120,0)</f>
        <v>0.42960611846904745</v>
      </c>
      <c r="E159" s="55">
        <f>IF(ISNUMBER('Historiske miljødeklarationer'!Y120),'Historiske miljødeklarationer'!Y120,0)</f>
        <v>0.41696897280365153</v>
      </c>
      <c r="F159" s="55">
        <f>IF(ISNUMBER('Historiske miljødeklarationer'!X120),'Historiske miljødeklarationer'!X120,0)</f>
        <v>0.43814237589675253</v>
      </c>
      <c r="G159" s="55">
        <f>IF(ISNUMBER('Historiske miljødeklarationer'!W120),'Historiske miljødeklarationer'!W120,0)</f>
        <v>0.69353146319370995</v>
      </c>
      <c r="H159" s="55">
        <f>IF(ISNUMBER('Historiske miljødeklarationer'!V120),'Historiske miljødeklarationer'!V120,0)</f>
        <v>1.1097909367440422</v>
      </c>
      <c r="I159" s="55">
        <f>IF(ISNUMBER('Historiske miljødeklarationer'!M120),'Historiske miljødeklarationer'!M120,0)</f>
        <v>1.180578624496158</v>
      </c>
      <c r="J159" s="55">
        <f>IF(ISNUMBER('Historiske miljødeklarationer'!L120),'Historiske miljødeklarationer'!L120,0)</f>
        <v>1.404493645867855</v>
      </c>
      <c r="K159" s="55">
        <f>IF(ISNUMBER('Historiske miljødeklarationer'!K120),'Historiske miljødeklarationer'!K120,0)</f>
        <v>1.2846408644686125</v>
      </c>
      <c r="L159" s="55">
        <f>IF(ISNUMBER('Historiske miljødeklarationer'!J120),'Historiske miljødeklarationer'!J120,0)</f>
        <v>1.1612289008379328</v>
      </c>
      <c r="M159" s="55">
        <f>IF(ISNUMBER('Historiske miljødeklarationer'!I120),'Historiske miljødeklarationer'!I120,0)</f>
        <v>1.5590034558323738</v>
      </c>
      <c r="N159" s="55">
        <f>IF(ISNUMBER('Historiske miljødeklarationer'!H120),'Historiske miljødeklarationer'!H120,0)</f>
        <v>1.2499205209970752</v>
      </c>
      <c r="O159" s="55">
        <f>IF(ISNUMBER('Historiske miljødeklarationer'!G120),'Historiske miljødeklarationer'!G120,0)</f>
        <v>1.4677509483534459</v>
      </c>
      <c r="P159" s="55">
        <v>1.7967050405601808</v>
      </c>
      <c r="Q159">
        <v>1.5777697165936178</v>
      </c>
    </row>
    <row r="160" spans="2:17">
      <c r="B160" s="2" t="s">
        <v>17</v>
      </c>
      <c r="D160" s="55">
        <f>IF(ISNUMBER('Historiske miljødeklarationer'!Z121),'Historiske miljødeklarationer'!Z121,0)</f>
        <v>0</v>
      </c>
      <c r="E160" s="55">
        <f>IF(ISNUMBER('Historiske miljødeklarationer'!Y121),'Historiske miljødeklarationer'!Y121,0)</f>
        <v>0</v>
      </c>
      <c r="F160" s="55">
        <f>IF(ISNUMBER('Historiske miljødeklarationer'!X121),'Historiske miljødeklarationer'!X121,0)</f>
        <v>0</v>
      </c>
      <c r="G160" s="55">
        <f>IF(ISNUMBER('Historiske miljødeklarationer'!W121),'Historiske miljødeklarationer'!W121,0)</f>
        <v>0</v>
      </c>
      <c r="H160" s="55">
        <f>IF(ISNUMBER('Historiske miljødeklarationer'!V121),'Historiske miljødeklarationer'!V121,0)</f>
        <v>0</v>
      </c>
      <c r="I160" s="55">
        <f>IF(ISNUMBER('Historiske miljødeklarationer'!M121),'Historiske miljødeklarationer'!M121,0)</f>
        <v>0.12191264725432929</v>
      </c>
      <c r="J160" s="55">
        <f>IF(ISNUMBER('Historiske miljødeklarationer'!L121),'Historiske miljødeklarationer'!L121,0)</f>
        <v>0.12309314099689807</v>
      </c>
      <c r="K160" s="55">
        <f>IF(ISNUMBER('Historiske miljødeklarationer'!K121),'Historiske miljødeklarationer'!K121,0)</f>
        <v>0.1904526532153597</v>
      </c>
      <c r="L160" s="55">
        <f>IF(ISNUMBER('Historiske miljødeklarationer'!J121),'Historiske miljødeklarationer'!J121,0)</f>
        <v>4.7215294012462293E-2</v>
      </c>
      <c r="M160" s="55">
        <f>IF(ISNUMBER('Historiske miljødeklarationer'!I121),'Historiske miljødeklarationer'!I121,0)</f>
        <v>6.4588616508524696E-2</v>
      </c>
      <c r="N160" s="55">
        <f>IF(ISNUMBER('Historiske miljødeklarationer'!H121),'Historiske miljødeklarationer'!H121,0)</f>
        <v>0.10806582971834104</v>
      </c>
      <c r="O160" s="55">
        <f>IF(ISNUMBER('Historiske miljødeklarationer'!G121),'Historiske miljødeklarationer'!G121,0)</f>
        <v>5.5436861836969178E-2</v>
      </c>
      <c r="P160" s="55">
        <v>9.6986669392706518E-2</v>
      </c>
      <c r="Q160">
        <v>9.325041967004595E-2</v>
      </c>
    </row>
    <row r="161" spans="2:19">
      <c r="B161" s="2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2:19">
      <c r="B162" s="2" t="s">
        <v>19</v>
      </c>
      <c r="D162" s="55">
        <f>IF(ISNUMBER('Historiske miljødeklarationer'!Z123),'Historiske miljødeklarationer'!Z123,0)</f>
        <v>154.0891240979399</v>
      </c>
      <c r="E162" s="55">
        <f>IF(ISNUMBER('Historiske miljødeklarationer'!Y123),'Historiske miljødeklarationer'!Y123,0)</f>
        <v>164.62917636979833</v>
      </c>
      <c r="F162" s="55">
        <f>IF(ISNUMBER('Historiske miljødeklarationer'!X123),'Historiske miljødeklarationer'!X123,0)</f>
        <v>172.44181807507553</v>
      </c>
      <c r="G162" s="55">
        <f>IF(ISNUMBER('Historiske miljødeklarationer'!W123),'Historiske miljødeklarationer'!W123,0)</f>
        <v>175.34436061453681</v>
      </c>
      <c r="H162" s="55">
        <f>IF(ISNUMBER('Historiske miljødeklarationer'!V123),'Historiske miljødeklarationer'!V123,0)</f>
        <v>164.17035612345799</v>
      </c>
      <c r="I162" s="55">
        <f>IF(ISNUMBER('Historiske miljødeklarationer'!M123),'Historiske miljødeklarationer'!M123,0)</f>
        <v>153.66497220544287</v>
      </c>
      <c r="J162" s="55">
        <f>IF(ISNUMBER('Historiske miljødeklarationer'!L123),'Historiske miljødeklarationer'!L123,0)</f>
        <v>132.52868623343394</v>
      </c>
      <c r="K162" s="55">
        <f>IF(ISNUMBER('Historiske miljødeklarationer'!K123),'Historiske miljødeklarationer'!K123,0)</f>
        <v>106.19243820601437</v>
      </c>
      <c r="L162" s="55">
        <f>IF(ISNUMBER('Historiske miljødeklarationer'!J123),'Historiske miljødeklarationer'!J123,0)</f>
        <v>138.88202156761196</v>
      </c>
      <c r="M162" s="55">
        <f>IF(ISNUMBER('Historiske miljødeklarationer'!I123),'Historiske miljødeklarationer'!I123,0)</f>
        <v>110.09278352822578</v>
      </c>
      <c r="N162" s="55">
        <f>IF(ISNUMBER('Historiske miljødeklarationer'!H123),'Historiske miljødeklarationer'!H123,0)</f>
        <v>74.842013501665448</v>
      </c>
      <c r="O162" s="55">
        <f>IF(ISNUMBER('Historiske miljødeklarationer'!G123),'Historiske miljødeklarationer'!G123,0)</f>
        <v>90.852249719191519</v>
      </c>
      <c r="P162" s="55">
        <v>63.988895948990589</v>
      </c>
    </row>
    <row r="163" spans="2:19">
      <c r="B163" s="2" t="s">
        <v>20</v>
      </c>
      <c r="D163" s="55">
        <f>IF(ISNUMBER('Historiske miljødeklarationer'!Z124),'Historiske miljødeklarationer'!Z124,0)</f>
        <v>1.7882244641555081</v>
      </c>
      <c r="E163" s="55">
        <f>IF(ISNUMBER('Historiske miljødeklarationer'!Y124),'Historiske miljødeklarationer'!Y124,0)</f>
        <v>2.3612750211216866</v>
      </c>
      <c r="F163" s="55">
        <f>IF(ISNUMBER('Historiske miljødeklarationer'!X124),'Historiske miljødeklarationer'!X124,0)</f>
        <v>2.9948344388800887</v>
      </c>
      <c r="G163" s="55">
        <f>IF(ISNUMBER('Historiske miljødeklarationer'!W124),'Historiske miljødeklarationer'!W124,0)</f>
        <v>2.6527570087343522</v>
      </c>
      <c r="H163" s="55">
        <f>IF(ISNUMBER('Historiske miljødeklarationer'!V124),'Historiske miljødeklarationer'!V124,0)</f>
        <v>3.1445505724022533</v>
      </c>
      <c r="I163" s="55">
        <f>IF(ISNUMBER('Historiske miljødeklarationer'!M124),'Historiske miljødeklarationer'!M124,0)</f>
        <v>4.6718304489100992</v>
      </c>
      <c r="J163" s="55">
        <f>IF(ISNUMBER('Historiske miljødeklarationer'!L124),'Historiske miljødeklarationer'!L124,0)</f>
        <v>2.8205977337577073</v>
      </c>
      <c r="K163" s="55">
        <f>IF(ISNUMBER('Historiske miljødeklarationer'!K124),'Historiske miljødeklarationer'!K124,0)</f>
        <v>2.5384188920513737</v>
      </c>
      <c r="L163" s="55">
        <f>IF(ISNUMBER('Historiske miljødeklarationer'!J124),'Historiske miljødeklarationer'!J124,0)</f>
        <v>1.467168876432418</v>
      </c>
      <c r="M163" s="55">
        <f>IF(ISNUMBER('Historiske miljødeklarationer'!I124),'Historiske miljødeklarationer'!I124,0)</f>
        <v>1.1628090457441849</v>
      </c>
      <c r="N163" s="55">
        <f>IF(ISNUMBER('Historiske miljødeklarationer'!H124),'Historiske miljødeklarationer'!H124,0)</f>
        <v>1.8801139817231687</v>
      </c>
      <c r="O163" s="55">
        <f>IF(ISNUMBER('Historiske miljødeklarationer'!G124),'Historiske miljødeklarationer'!G124,0)</f>
        <v>1.6982582451977295</v>
      </c>
      <c r="P163" s="55">
        <v>1.6311470882535468</v>
      </c>
    </row>
    <row r="164" spans="2:19">
      <c r="B164" s="2" t="s">
        <v>21</v>
      </c>
      <c r="D164" s="55">
        <f>IF(ISNUMBER('Historiske miljødeklarationer'!Z125),'Historiske miljødeklarationer'!Z125,0)</f>
        <v>46.444576342223073</v>
      </c>
      <c r="E164" s="55">
        <f>IF(ISNUMBER('Historiske miljødeklarationer'!Y125),'Historiske miljødeklarationer'!Y125,0)</f>
        <v>47.815663129491959</v>
      </c>
      <c r="F164" s="55">
        <f>IF(ISNUMBER('Historiske miljødeklarationer'!X125),'Historiske miljødeklarationer'!X125,0)</f>
        <v>34.599576084169058</v>
      </c>
      <c r="G164" s="55">
        <f>IF(ISNUMBER('Historiske miljødeklarationer'!W125),'Historiske miljødeklarationer'!W125,0)</f>
        <v>35.098062363759553</v>
      </c>
      <c r="H164" s="55">
        <f>IF(ISNUMBER('Historiske miljødeklarationer'!V125),'Historiske miljødeklarationer'!V125,0)</f>
        <v>35.95272284687961</v>
      </c>
      <c r="I164" s="55">
        <f>IF(ISNUMBER('Historiske miljødeklarationer'!M125),'Historiske miljødeklarationer'!M125,0)</f>
        <v>34.731749221371473</v>
      </c>
      <c r="J164" s="55">
        <f>IF(ISNUMBER('Historiske miljødeklarationer'!L125),'Historiske miljødeklarationer'!L125,0)</f>
        <v>27.347443620350962</v>
      </c>
      <c r="K164" s="55">
        <f>IF(ISNUMBER('Historiske miljødeklarationer'!K125),'Historiske miljødeklarationer'!K125,0)</f>
        <v>23.294013661549922</v>
      </c>
      <c r="L164" s="55">
        <f>IF(ISNUMBER('Historiske miljødeklarationer'!J125),'Historiske miljødeklarationer'!J125,0)</f>
        <v>18.540793002026302</v>
      </c>
      <c r="M164" s="55">
        <f>IF(ISNUMBER('Historiske miljødeklarationer'!I125),'Historiske miljødeklarationer'!I125,0)</f>
        <v>12.472362985699554</v>
      </c>
      <c r="N164" s="55">
        <f>IF(ISNUMBER('Historiske miljødeklarationer'!H125),'Historiske miljødeklarationer'!H125,0)</f>
        <v>11.351643367447512</v>
      </c>
      <c r="O164" s="55">
        <f>IF(ISNUMBER('Historiske miljødeklarationer'!G125),'Historiske miljødeklarationer'!G125,0)</f>
        <v>14.169565993515329</v>
      </c>
      <c r="P164" s="55">
        <v>12.357186085793236</v>
      </c>
    </row>
    <row r="165" spans="2:19">
      <c r="B165" s="2" t="s">
        <v>22</v>
      </c>
      <c r="D165" s="55">
        <f>IF(ISNUMBER('Historiske miljødeklarationer'!Z126),'Historiske miljødeklarationer'!Z126,0)</f>
        <v>32.238798261775806</v>
      </c>
      <c r="E165" s="55">
        <f>IF(ISNUMBER('Historiske miljødeklarationer'!Y126),'Historiske miljødeklarationer'!Y126,0)</f>
        <v>27.89023300465626</v>
      </c>
      <c r="F165" s="55">
        <f>IF(ISNUMBER('Historiske miljødeklarationer'!X126),'Historiske miljødeklarationer'!X126,0)</f>
        <v>31.198816234925467</v>
      </c>
      <c r="G165" s="55">
        <f>IF(ISNUMBER('Historiske miljødeklarationer'!W126),'Historiske miljødeklarationer'!W126,0)</f>
        <v>30.340786147851162</v>
      </c>
      <c r="H165" s="55">
        <f>IF(ISNUMBER('Historiske miljødeklarationer'!V126),'Historiske miljødeklarationer'!V126,0)</f>
        <v>34.732214242840676</v>
      </c>
      <c r="I165" s="55">
        <f>IF(ISNUMBER('Historiske miljødeklarationer'!M126),'Historiske miljødeklarationer'!M126,0)</f>
        <v>58.549877312070855</v>
      </c>
      <c r="J165" s="55">
        <f>IF(ISNUMBER('Historiske miljødeklarationer'!L126),'Historiske miljødeklarationer'!L126,0)</f>
        <v>56.566524459692715</v>
      </c>
      <c r="K165" s="55">
        <f>IF(ISNUMBER('Historiske miljødeklarationer'!K126),'Historiske miljødeklarationer'!K126,0)</f>
        <v>62.631056639106397</v>
      </c>
      <c r="L165" s="55">
        <f>IF(ISNUMBER('Historiske miljødeklarationer'!J126),'Historiske miljødeklarationer'!J126,0)</f>
        <v>61.687466435716431</v>
      </c>
      <c r="M165" s="55">
        <f>IF(ISNUMBER('Historiske miljødeklarationer'!I126),'Historiske miljødeklarationer'!I126,0)</f>
        <v>59.021831577600928</v>
      </c>
      <c r="N165" s="55">
        <f>IF(ISNUMBER('Historiske miljødeklarationer'!H126),'Historiske miljødeklarationer'!H126,0)</f>
        <v>60.278127823192463</v>
      </c>
      <c r="O165" s="55">
        <f>IF(ISNUMBER('Historiske miljødeklarationer'!G126),'Historiske miljødeklarationer'!G126,0)</f>
        <v>68.858464277531354</v>
      </c>
      <c r="P165" s="55">
        <v>91.382030220428462</v>
      </c>
    </row>
    <row r="166" spans="2:19">
      <c r="B166" s="2" t="s">
        <v>23</v>
      </c>
      <c r="D166" s="55">
        <f>IF(ISNUMBER('Historiske miljødeklarationer'!Z127),'Historiske miljødeklarationer'!Z127,0)</f>
        <v>52.020956118024699</v>
      </c>
      <c r="E166" s="55">
        <f>IF(ISNUMBER('Historiske miljødeklarationer'!Y127),'Historiske miljødeklarationer'!Y127,0)</f>
        <v>55.841958375712281</v>
      </c>
      <c r="F166" s="55">
        <f>IF(ISNUMBER('Historiske miljødeklarationer'!X127),'Historiske miljødeklarationer'!X127,0)</f>
        <v>56.357164604925011</v>
      </c>
      <c r="G166" s="55">
        <f>IF(ISNUMBER('Historiske miljødeklarationer'!W127),'Historiske miljødeklarationer'!W127,0)</f>
        <v>54.897646079966044</v>
      </c>
      <c r="H166" s="55">
        <f>IF(ISNUMBER('Historiske miljødeklarationer'!V127),'Historiske miljødeklarationer'!V127,0)</f>
        <v>57.581444209489341</v>
      </c>
      <c r="I166" s="55">
        <f>IF(ISNUMBER('Historiske miljødeklarationer'!M127),'Historiske miljødeklarationer'!M127,0)</f>
        <v>47.690996952637512</v>
      </c>
      <c r="J166" s="55">
        <f>IF(ISNUMBER('Historiske miljødeklarationer'!L127),'Historiske miljødeklarationer'!L127,0)</f>
        <v>50.503915814557701</v>
      </c>
      <c r="K166" s="55">
        <f>IF(ISNUMBER('Historiske miljødeklarationer'!K127),'Historiske miljødeklarationer'!K127,0)</f>
        <v>56.497698314994466</v>
      </c>
      <c r="L166" s="55">
        <f>IF(ISNUMBER('Historiske miljødeklarationer'!J127),'Historiske miljødeklarationer'!J127,0)</f>
        <v>52.571569968913643</v>
      </c>
      <c r="M166" s="55">
        <f>IF(ISNUMBER('Historiske miljødeklarationer'!I127),'Historiske miljødeklarationer'!I127,0)</f>
        <v>55.062201380918324</v>
      </c>
      <c r="N166" s="55">
        <f>IF(ISNUMBER('Historiske miljødeklarationer'!H127),'Historiske miljødeklarationer'!H127,0)</f>
        <v>57.764239976356897</v>
      </c>
      <c r="O166" s="55">
        <f>IF(ISNUMBER('Historiske miljødeklarationer'!G127),'Historiske miljødeklarationer'!G127,0)</f>
        <v>55.404545019821654</v>
      </c>
      <c r="P166" s="55">
        <v>53.17498857452707</v>
      </c>
    </row>
    <row r="167" spans="2:19">
      <c r="B167" s="2" t="s">
        <v>24</v>
      </c>
      <c r="D167" s="55">
        <f>IF(ISNUMBER('Historiske miljødeklarationer'!Z128),'Historiske miljødeklarationer'!Z128,0)</f>
        <v>0</v>
      </c>
      <c r="E167" s="55">
        <f>IF(ISNUMBER('Historiske miljødeklarationer'!Y128),'Historiske miljødeklarationer'!Y128,0)</f>
        <v>0</v>
      </c>
      <c r="F167" s="55">
        <f>IF(ISNUMBER('Historiske miljødeklarationer'!X128),'Historiske miljødeklarationer'!X128,0)</f>
        <v>0</v>
      </c>
      <c r="G167" s="55">
        <f>IF(ISNUMBER('Historiske miljødeklarationer'!W128),'Historiske miljødeklarationer'!W128,0)</f>
        <v>0</v>
      </c>
      <c r="H167" s="55">
        <f>IF(ISNUMBER('Historiske miljødeklarationer'!V128),'Historiske miljødeklarationer'!V128,0)</f>
        <v>0</v>
      </c>
      <c r="I167" s="55">
        <f>IF(ISNUMBER('Historiske miljødeklarationer'!M128),'Historiske miljødeklarationer'!M128,0)</f>
        <v>8.5124971240742198E-2</v>
      </c>
      <c r="J167" s="55">
        <f>IF(ISNUMBER('Historiske miljødeklarationer'!L128),'Historiske miljødeklarationer'!L128,0)</f>
        <v>8.4658995706727372E-2</v>
      </c>
      <c r="K167" s="55">
        <f>IF(ISNUMBER('Historiske miljødeklarationer'!K128),'Historiske miljødeklarationer'!K128,0)</f>
        <v>0.13827384411526114</v>
      </c>
      <c r="L167" s="55">
        <f>IF(ISNUMBER('Historiske miljødeklarationer'!J128),'Historiske miljødeklarationer'!J128,0)</f>
        <v>6.4102515958525438E-2</v>
      </c>
      <c r="M167" s="55">
        <f>IF(ISNUMBER('Historiske miljødeklarationer'!I128),'Historiske miljødeklarationer'!I128,0)</f>
        <v>8.7689654529821859E-2</v>
      </c>
      <c r="N167" s="55">
        <f>IF(ISNUMBER('Historiske miljødeklarationer'!H128),'Historiske miljødeklarationer'!H128,0)</f>
        <v>0.12007314413149005</v>
      </c>
      <c r="O167" s="55">
        <f>IF(ISNUMBER('Historiske miljødeklarationer'!G128),'Historiske miljødeklarationer'!G128,0)</f>
        <v>6.1596513152187976E-2</v>
      </c>
      <c r="P167" s="55">
        <v>0.10776296599189611</v>
      </c>
    </row>
    <row r="168" spans="2:19">
      <c r="B168" s="2" t="s">
        <v>25</v>
      </c>
      <c r="D168" s="55">
        <f>IF(ISNUMBER('Historiske miljødeklarationer'!Z129),'Historiske miljødeklarationer'!Z129,0)</f>
        <v>0</v>
      </c>
      <c r="E168" s="55">
        <f>IF(ISNUMBER('Historiske miljødeklarationer'!Y129),'Historiske miljødeklarationer'!Y129,0)</f>
        <v>0</v>
      </c>
      <c r="F168" s="55">
        <f>IF(ISNUMBER('Historiske miljødeklarationer'!X129),'Historiske miljødeklarationer'!X129,0)</f>
        <v>0</v>
      </c>
      <c r="G168" s="55">
        <f>IF(ISNUMBER('Historiske miljødeklarationer'!W129),'Historiske miljødeklarationer'!W129,0)</f>
        <v>0</v>
      </c>
      <c r="H168" s="55">
        <f>IF(ISNUMBER('Historiske miljødeklarationer'!V129),'Historiske miljødeklarationer'!V129,0)</f>
        <v>0</v>
      </c>
      <c r="I168" s="55">
        <f>IF(ISNUMBER('Historiske miljødeklarationer'!M129),'Historiske miljødeklarationer'!M129,0)</f>
        <v>9.2711853947365253</v>
      </c>
      <c r="J168" s="55">
        <f>IF(ISNUMBER('Historiske miljødeklarationer'!L129),'Historiske miljødeklarationer'!L129,0)</f>
        <v>2.9264290012560181</v>
      </c>
      <c r="K168" s="55">
        <f>IF(ISNUMBER('Historiske miljødeklarationer'!K129),'Historiske miljødeklarationer'!K129,0)</f>
        <v>2.3206489187218846</v>
      </c>
      <c r="L168" s="55">
        <f>IF(ISNUMBER('Historiske miljødeklarationer'!J129),'Historiske miljødeklarationer'!J129,0)</f>
        <v>12.842103113426642</v>
      </c>
      <c r="M168" s="55">
        <f>IF(ISNUMBER('Historiske miljødeklarationer'!I129),'Historiske miljødeklarationer'!I129,0)</f>
        <v>10.43584571762783</v>
      </c>
      <c r="N168" s="55">
        <f>IF(ISNUMBER('Historiske miljødeklarationer'!H129),'Historiske miljødeklarationer'!H129,0)</f>
        <v>1.2624239408333207</v>
      </c>
      <c r="O168" s="55">
        <f>IF(ISNUMBER('Historiske miljødeklarationer'!G129),'Historiske miljødeklarationer'!G129,0)</f>
        <v>4.3710885226232739</v>
      </c>
      <c r="P168" s="55">
        <v>2.7946891642245428</v>
      </c>
    </row>
    <row r="169" spans="2:19">
      <c r="B169" s="2" t="s">
        <v>26</v>
      </c>
      <c r="D169" s="55">
        <f>IF(ISNUMBER('Historiske miljødeklarationer'!Z130),'Historiske miljødeklarationer'!Z130,0)</f>
        <v>0</v>
      </c>
      <c r="E169" s="55">
        <f>IF(ISNUMBER('Historiske miljødeklarationer'!Y130),'Historiske miljødeklarationer'!Y130,0)</f>
        <v>0</v>
      </c>
      <c r="F169" s="55">
        <f>IF(ISNUMBER('Historiske miljødeklarationer'!X130),'Historiske miljødeklarationer'!X130,0)</f>
        <v>0</v>
      </c>
      <c r="G169" s="55">
        <f>IF(ISNUMBER('Historiske miljødeklarationer'!W130),'Historiske miljødeklarationer'!W130,0)</f>
        <v>0</v>
      </c>
      <c r="H169" s="55">
        <f>IF(ISNUMBER('Historiske miljødeklarationer'!V130),'Historiske miljødeklarationer'!V130,0)</f>
        <v>0</v>
      </c>
      <c r="I169" s="55">
        <f>IF(ISNUMBER('Historiske miljødeklarationer'!M130),'Historiske miljødeklarationer'!M130,0)</f>
        <v>0.34596277511772444</v>
      </c>
      <c r="J169" s="55">
        <f>IF(ISNUMBER('Historiske miljødeklarationer'!L130),'Historiske miljødeklarationer'!L130,0)</f>
        <v>0.45558890647118611</v>
      </c>
      <c r="K169" s="55">
        <f>IF(ISNUMBER('Historiske miljødeklarationer'!K130),'Historiske miljødeklarationer'!K130,0)</f>
        <v>0.81586825137192576</v>
      </c>
      <c r="L169" s="55">
        <f>IF(ISNUMBER('Historiske miljødeklarationer'!J130),'Historiske miljødeklarationer'!J130,0)</f>
        <v>0.33831694305203258</v>
      </c>
      <c r="M169" s="55">
        <f>IF(ISNUMBER('Historiske miljødeklarationer'!I130),'Historiske miljødeklarationer'!I130,0)</f>
        <v>0.42624902455113772</v>
      </c>
      <c r="N169" s="55">
        <f>IF(ISNUMBER('Historiske miljødeklarationer'!H130),'Historiske miljødeklarationer'!H130,0)</f>
        <v>0</v>
      </c>
      <c r="O169" s="55">
        <f>IF(ISNUMBER('Historiske miljødeklarationer'!G130),'Historiske miljødeklarationer'!G130,0)</f>
        <v>0</v>
      </c>
      <c r="P169" s="55">
        <v>0</v>
      </c>
    </row>
    <row r="170" spans="2:19">
      <c r="B170" s="2"/>
    </row>
    <row r="171" spans="2:19">
      <c r="B171" s="2" t="s">
        <v>68</v>
      </c>
      <c r="C171" s="54">
        <v>2004</v>
      </c>
      <c r="D171" s="54">
        <v>2005</v>
      </c>
      <c r="E171" s="54">
        <v>2006</v>
      </c>
      <c r="F171" s="54">
        <v>2007</v>
      </c>
      <c r="G171" s="54">
        <v>2008</v>
      </c>
      <c r="H171" s="54">
        <v>2009</v>
      </c>
      <c r="I171" s="54">
        <v>2010</v>
      </c>
      <c r="J171" s="54">
        <v>2011</v>
      </c>
      <c r="K171" s="54">
        <v>2012</v>
      </c>
      <c r="L171" s="54">
        <v>2013</v>
      </c>
      <c r="M171" s="54">
        <v>2014</v>
      </c>
      <c r="N171" s="54">
        <v>2015</v>
      </c>
      <c r="O171" s="54">
        <v>2016</v>
      </c>
      <c r="P171" s="54">
        <v>2017</v>
      </c>
      <c r="Q171" s="54">
        <v>2018</v>
      </c>
      <c r="R171" s="54">
        <v>2019</v>
      </c>
      <c r="S171" s="54">
        <v>2020</v>
      </c>
    </row>
    <row r="172" spans="2:19" ht="15.75">
      <c r="B172" s="2" t="s">
        <v>1</v>
      </c>
      <c r="D172" s="55">
        <f>IF(ISNUMBER('Historiske miljødeklarationer'!S72),'Historiske miljødeklarationer'!S72,0)</f>
        <v>356.18472610012026</v>
      </c>
      <c r="E172" s="55">
        <f>IF(ISNUMBER('Historiske miljødeklarationer'!R72),'Historiske miljødeklarationer'!R72,0)</f>
        <v>492.85533097878096</v>
      </c>
      <c r="F172" s="55">
        <f>IF(ISNUMBER('Historiske miljødeklarationer'!Q72),'Historiske miljødeklarationer'!Q72,0)</f>
        <v>442.05759407214077</v>
      </c>
      <c r="G172" s="55">
        <f>IF(ISNUMBER('Historiske miljødeklarationer'!P72),'Historiske miljødeklarationer'!P72,0)</f>
        <v>337.08962485652899</v>
      </c>
      <c r="H172" s="55">
        <f>IF(ISNUMBER('Historiske miljødeklarationer'!O72),'Historiske miljødeklarationer'!O72,0)</f>
        <v>355.79441240371096</v>
      </c>
      <c r="I172" s="55">
        <f>IF(ISNUMBER('Historiske miljødeklarationer'!M72),'Historiske miljødeklarationer'!M72,0)</f>
        <v>327.4492747021236</v>
      </c>
      <c r="J172" s="55">
        <f>IF(ISNUMBER('Historiske miljødeklarationer'!L72),'Historiske miljødeklarationer'!L72,0)</f>
        <v>270.03223994853818</v>
      </c>
      <c r="K172" s="55">
        <f>IF(ISNUMBER('Historiske miljødeklarationer'!K72),'Historiske miljødeklarationer'!K72,0)</f>
        <v>198.62649304678936</v>
      </c>
      <c r="L172" s="55">
        <f>IF(ISNUMBER('Historiske miljødeklarationer'!J72),'Historiske miljødeklarationer'!J72,0)</f>
        <v>266.98051364842797</v>
      </c>
      <c r="M172" s="55">
        <f>IF(ISNUMBER('Historiske miljødeklarationer'!I72),'Historiske miljødeklarationer'!I72,0)</f>
        <v>213.75356747762996</v>
      </c>
      <c r="N172" s="55">
        <f>IF(ISNUMBER('Historiske miljødeklarationer'!H72),'Historiske miljødeklarationer'!H72,0)</f>
        <v>126.72295797964119</v>
      </c>
      <c r="O172" s="55">
        <f>IF(ISNUMBER('Historiske miljødeklarationer'!G72),'Historiske miljødeklarationer'!G72,0)</f>
        <v>173.17516499388725</v>
      </c>
      <c r="P172" s="55">
        <v>124.73228267625656</v>
      </c>
      <c r="Q172">
        <v>140.03289331224437</v>
      </c>
    </row>
    <row r="173" spans="2:19" ht="15.75">
      <c r="B173" s="2" t="s">
        <v>2</v>
      </c>
      <c r="D173" s="55">
        <f>IF(ISNUMBER('Historiske miljødeklarationer'!S73),'Historiske miljødeklarationer'!S73,0)</f>
        <v>0.13697287786775278</v>
      </c>
      <c r="E173" s="55">
        <f>IF(ISNUMBER('Historiske miljødeklarationer'!R73),'Historiske miljødeklarationer'!R73,0)</f>
        <v>0.11784553231018105</v>
      </c>
      <c r="F173" s="55">
        <f>IF(ISNUMBER('Historiske miljødeklarationer'!Q73),'Historiske miljødeklarationer'!Q73,0)</f>
        <v>9.0782285689982478E-2</v>
      </c>
      <c r="G173" s="55">
        <f>IF(ISNUMBER('Historiske miljødeklarationer'!P73),'Historiske miljødeklarationer'!P73,0)</f>
        <v>9.0216649098931082E-2</v>
      </c>
      <c r="H173" s="55">
        <f>IF(ISNUMBER('Historiske miljødeklarationer'!O73),'Historiske miljødeklarationer'!O73,0)</f>
        <v>0.10118935158865017</v>
      </c>
      <c r="I173" s="55">
        <f>IF(ISNUMBER('Historiske miljødeklarationer'!M73),'Historiske miljødeklarationer'!M73,0)</f>
        <v>0.15206152837613102</v>
      </c>
      <c r="J173" s="55">
        <f>IF(ISNUMBER('Historiske miljødeklarationer'!L73),'Historiske miljødeklarationer'!L73,0)</f>
        <v>0.12847822800515557</v>
      </c>
      <c r="K173" s="55">
        <f>IF(ISNUMBER('Historiske miljødeklarationer'!K73),'Historiske miljødeklarationer'!K73,0)</f>
        <v>9.8791645972038059E-2</v>
      </c>
      <c r="L173" s="55">
        <f>IF(ISNUMBER('Historiske miljødeklarationer'!J73),'Historiske miljødeklarationer'!J73,0)</f>
        <v>8.794332803046756E-2</v>
      </c>
      <c r="M173" s="55">
        <f>IF(ISNUMBER('Historiske miljødeklarationer'!I73),'Historiske miljødeklarationer'!I73,0)</f>
        <v>6.9175091586416271E-2</v>
      </c>
      <c r="N173" s="55">
        <f>IF(ISNUMBER('Historiske miljødeklarationer'!H73),'Historiske miljødeklarationer'!H73,0)</f>
        <v>5.8830500789293E-2</v>
      </c>
      <c r="O173" s="55">
        <f>IF(ISNUMBER('Historiske miljødeklarationer'!G73),'Historiske miljødeklarationer'!G73,0)</f>
        <v>7.0937935138974867E-2</v>
      </c>
      <c r="P173" s="55">
        <v>7.0600609525340641E-2</v>
      </c>
      <c r="Q173">
        <v>6.5413923769722229E-2</v>
      </c>
    </row>
    <row r="174" spans="2:19" ht="15.75">
      <c r="B174" s="2" t="s">
        <v>3</v>
      </c>
      <c r="D174" s="55">
        <f>IF(ISNUMBER('Historiske miljødeklarationer'!S74),'Historiske miljødeklarationer'!S74,0)</f>
        <v>5.8986508306204475E-3</v>
      </c>
      <c r="E174" s="55">
        <f>IF(ISNUMBER('Historiske miljødeklarationer'!R74),'Historiske miljødeklarationer'!R74,0)</f>
        <v>6.5439764881744418E-3</v>
      </c>
      <c r="F174" s="55">
        <f>IF(ISNUMBER('Historiske miljødeklarationer'!Q74),'Historiske miljødeklarationer'!Q74,0)</f>
        <v>6.3299438206587139E-3</v>
      </c>
      <c r="G174" s="55">
        <f>IF(ISNUMBER('Historiske miljødeklarationer'!P74),'Historiske miljødeklarationer'!P74,0)</f>
        <v>5.9649341904316486E-3</v>
      </c>
      <c r="H174" s="55">
        <f>IF(ISNUMBER('Historiske miljødeklarationer'!O74),'Historiske miljødeklarationer'!O74,0)</f>
        <v>5.8630801199271157E-3</v>
      </c>
      <c r="I174" s="55">
        <f>IF(ISNUMBER('Historiske miljødeklarationer'!M74),'Historiske miljødeklarationer'!M74,0)</f>
        <v>4.2536025796437475E-3</v>
      </c>
      <c r="J174" s="55">
        <f>IF(ISNUMBER('Historiske miljødeklarationer'!L74),'Historiske miljødeklarationer'!L74,0)</f>
        <v>3.5852262619304187E-3</v>
      </c>
      <c r="K174" s="55">
        <f>IF(ISNUMBER('Historiske miljødeklarationer'!K74),'Historiske miljødeklarationer'!K74,0)</f>
        <v>3.4866681326882055E-3</v>
      </c>
      <c r="L174" s="55">
        <f>IF(ISNUMBER('Historiske miljødeklarationer'!J74),'Historiske miljødeklarationer'!J74,0)</f>
        <v>3.6208913374999392E-3</v>
      </c>
      <c r="M174" s="55">
        <f>IF(ISNUMBER('Historiske miljødeklarationer'!I74),'Historiske miljødeklarationer'!I74,0)</f>
        <v>3.271468034999326E-3</v>
      </c>
      <c r="N174" s="55">
        <f>IF(ISNUMBER('Historiske miljødeklarationer'!H74),'Historiske miljødeklarationer'!H74,0)</f>
        <v>1.862496066549047E-3</v>
      </c>
      <c r="O174" s="55">
        <f>IF(ISNUMBER('Historiske miljødeklarationer'!G74),'Historiske miljødeklarationer'!G74,0)</f>
        <v>2.2878418738050575E-3</v>
      </c>
      <c r="P174" s="55">
        <v>2.019112474385203E-3</v>
      </c>
      <c r="Q174">
        <v>2.0150723329256238E-3</v>
      </c>
    </row>
    <row r="175" spans="2:19" ht="15.75">
      <c r="B175" s="2" t="s">
        <v>4</v>
      </c>
      <c r="D175" s="55">
        <f>IF(ISNUMBER('Historiske miljødeklarationer'!S75),'Historiske miljødeklarationer'!S75,0)</f>
        <v>361.01964829453954</v>
      </c>
      <c r="E175" s="55">
        <f>IF(ISNUMBER('Historiske miljødeklarationer'!R75),'Historiske miljødeklarationer'!R75,0)</f>
        <v>497.63976299119395</v>
      </c>
      <c r="F175" s="55">
        <f>IF(ISNUMBER('Historiske miljødeklarationer'!Q75),'Historiske miljødeklarationer'!Q75,0)</f>
        <v>446.4901377192063</v>
      </c>
      <c r="G175" s="55">
        <f>IF(ISNUMBER('Historiske miljødeklarationer'!P75),'Historiske miljødeklarationer'!P75,0)</f>
        <v>341.27571502262191</v>
      </c>
      <c r="H175" s="55">
        <f>IF(ISNUMBER('Historiske miljødeklarationer'!O75),'Historiske miljødeklarationer'!O75,0)</f>
        <v>360.04393517349871</v>
      </c>
      <c r="I175" s="55">
        <f>IF(ISNUMBER('Historiske miljødeklarationer'!M75),'Historiske miljødeklarationer'!M75,0)</f>
        <v>332.24627604832568</v>
      </c>
      <c r="J175" s="55">
        <f>IF(ISNUMBER('Historiske miljødeklarationer'!L75),'Historiske miljødeklarationer'!L75,0)</f>
        <v>274.17003299107944</v>
      </c>
      <c r="K175" s="55">
        <f>IF(ISNUMBER('Historiske miljødeklarationer'!K75),'Historiske miljødeklarationer'!K75,0)</f>
        <v>202.11473041583659</v>
      </c>
      <c r="L175" s="55">
        <f>IF(ISNUMBER('Historiske miljødeklarationer'!J75),'Historiske miljødeklarationer'!J75,0)</f>
        <v>270.38756240452</v>
      </c>
      <c r="M175" s="55">
        <f>IF(ISNUMBER('Historiske miljødeklarationer'!I75),'Historiske miljødeklarationer'!I75,0)</f>
        <v>216.64971829296343</v>
      </c>
      <c r="N175" s="55">
        <f>IF(ISNUMBER('Historiske miljødeklarationer'!H75),'Historiske miljødeklarationer'!H75,0)</f>
        <v>128.89960135041508</v>
      </c>
      <c r="O175" s="55">
        <f>IF(ISNUMBER('Historiske miljødeklarationer'!G75),'Historiske miljødeklarationer'!G75,0)</f>
        <v>175.99696100998415</v>
      </c>
      <c r="P175" s="55">
        <v>127.18911186425909</v>
      </c>
      <c r="Q175">
        <v>142.26873296169927</v>
      </c>
    </row>
    <row r="176" spans="2:19" ht="15.75">
      <c r="B176" s="2" t="s">
        <v>5</v>
      </c>
      <c r="D176" s="55">
        <f>IF(ISNUMBER('Historiske miljødeklarationer'!S76),'Historiske miljødeklarationer'!S76,0)</f>
        <v>0.18962854736969253</v>
      </c>
      <c r="E176" s="55">
        <f>IF(ISNUMBER('Historiske miljødeklarationer'!R76),'Historiske miljødeklarationer'!R76,0)</f>
        <v>0.26177524713355016</v>
      </c>
      <c r="F176" s="55">
        <f>IF(ISNUMBER('Historiske miljødeklarationer'!Q76),'Historiske miljødeklarationer'!Q76,0)</f>
        <v>0.1880097209795405</v>
      </c>
      <c r="G176" s="55">
        <f>IF(ISNUMBER('Historiske miljødeklarationer'!P76),'Historiske miljødeklarationer'!P76,0)</f>
        <v>0.11218573967748471</v>
      </c>
      <c r="H176" s="55">
        <f>IF(ISNUMBER('Historiske miljødeklarationer'!O76),'Historiske miljødeklarationer'!O76,0)</f>
        <v>8.7790286553532937E-2</v>
      </c>
      <c r="I176" s="55">
        <f>IF(ISNUMBER('Historiske miljødeklarationer'!M76),'Historiske miljødeklarationer'!M76,0)</f>
        <v>5.2248222942850232E-2</v>
      </c>
      <c r="J176" s="55">
        <f>IF(ISNUMBER('Historiske miljødeklarationer'!L76),'Historiske miljødeklarationer'!L76,0)</f>
        <v>3.6121139772144921E-2</v>
      </c>
      <c r="K176" s="55">
        <f>IF(ISNUMBER('Historiske miljødeklarationer'!K76),'Historiske miljødeklarationer'!K76,0)</f>
        <v>3.3468370698009245E-2</v>
      </c>
      <c r="L176" s="55">
        <f>IF(ISNUMBER('Historiske miljødeklarationer'!J76),'Historiske miljødeklarationer'!J76,0)</f>
        <v>4.6383427989776758E-2</v>
      </c>
      <c r="M176" s="55">
        <f>IF(ISNUMBER('Historiske miljødeklarationer'!I76),'Historiske miljødeklarationer'!I76,0)</f>
        <v>3.3072656080105338E-2</v>
      </c>
      <c r="N176" s="55">
        <f>IF(ISNUMBER('Historiske miljødeklarationer'!H76),'Historiske miljødeklarationer'!H76,0)</f>
        <v>2.2102300722189085E-2</v>
      </c>
      <c r="O176" s="55">
        <f>IF(ISNUMBER('Historiske miljødeklarationer'!G76),'Historiske miljødeklarationer'!G76,0)</f>
        <v>2.3638613060852836E-2</v>
      </c>
      <c r="P176" s="55">
        <v>2.212788250385473E-2</v>
      </c>
      <c r="Q176">
        <v>2.40237137331198E-2</v>
      </c>
    </row>
    <row r="177" spans="2:17" ht="15.75">
      <c r="B177" s="2" t="s">
        <v>6</v>
      </c>
      <c r="D177" s="55">
        <f>IF(ISNUMBER('Historiske miljødeklarationer'!S77),'Historiske miljødeklarationer'!S77,0)</f>
        <v>0.60621268006402595</v>
      </c>
      <c r="E177" s="55">
        <f>IF(ISNUMBER('Historiske miljødeklarationer'!R77),'Historiske miljødeklarationer'!R77,0)</f>
        <v>0.60721143325106397</v>
      </c>
      <c r="F177" s="55">
        <f>IF(ISNUMBER('Historiske miljødeklarationer'!Q77),'Historiske miljødeklarationer'!Q77,0)</f>
        <v>0.44869154190960381</v>
      </c>
      <c r="G177" s="55">
        <f>IF(ISNUMBER('Historiske miljødeklarationer'!P77),'Historiske miljødeklarationer'!P77,0)</f>
        <v>0.3402520628644059</v>
      </c>
      <c r="H177" s="55">
        <f>IF(ISNUMBER('Historiske miljødeklarationer'!O77),'Historiske miljødeklarationer'!O77,0)</f>
        <v>0.2990333220063669</v>
      </c>
      <c r="I177" s="55">
        <f>IF(ISNUMBER('Historiske miljødeklarationer'!M77),'Historiske miljødeklarationer'!M77,0)</f>
        <v>0.22013209124632196</v>
      </c>
      <c r="J177" s="55">
        <f>IF(ISNUMBER('Historiske miljødeklarationer'!L77),'Historiske miljødeklarationer'!L77,0)</f>
        <v>0.18085801568887219</v>
      </c>
      <c r="K177" s="55">
        <f>IF(ISNUMBER('Historiske miljødeklarationer'!K77),'Historiske miljødeklarationer'!K77,0)</f>
        <v>0.14940008268352251</v>
      </c>
      <c r="L177" s="55">
        <f>IF(ISNUMBER('Historiske miljødeklarationer'!J77),'Historiske miljødeklarationer'!J77,0)</f>
        <v>0.16171992118356421</v>
      </c>
      <c r="M177" s="55">
        <f>IF(ISNUMBER('Historiske miljødeklarationer'!I77),'Historiske miljødeklarationer'!I77,0)</f>
        <v>0.1195159848721444</v>
      </c>
      <c r="N177" s="55">
        <f>IF(ISNUMBER('Historiske miljødeklarationer'!H77),'Historiske miljødeklarationer'!H77,0)</f>
        <v>8.9338122781010734E-2</v>
      </c>
      <c r="O177" s="55">
        <f>IF(ISNUMBER('Historiske miljødeklarationer'!G77),'Historiske miljødeklarationer'!G77,0)</f>
        <v>0.10416672465918467</v>
      </c>
      <c r="P177" s="55">
        <v>0.1035253485861045</v>
      </c>
      <c r="Q177">
        <v>0.13554156323660332</v>
      </c>
    </row>
    <row r="178" spans="2:17">
      <c r="B178" s="2" t="s">
        <v>7</v>
      </c>
      <c r="D178" s="55">
        <f>IF(ISNUMBER('Historiske miljødeklarationer'!S78),'Historiske miljødeklarationer'!S78,0)</f>
        <v>0.13301968440357112</v>
      </c>
      <c r="E178" s="55">
        <f>IF(ISNUMBER('Historiske miljødeklarationer'!R78),'Historiske miljødeklarationer'!R78,0)</f>
        <v>0.11363365644685991</v>
      </c>
      <c r="F178" s="55">
        <f>IF(ISNUMBER('Historiske miljødeklarationer'!Q78),'Historiske miljødeklarationer'!Q78,0)</f>
        <v>0.10687746284940178</v>
      </c>
      <c r="G178" s="55">
        <f>IF(ISNUMBER('Historiske miljødeklarationer'!P78),'Historiske miljødeklarationer'!P78,0)</f>
        <v>0.11593402970240245</v>
      </c>
      <c r="H178" s="55">
        <f>IF(ISNUMBER('Historiske miljødeklarationer'!O78),'Historiske miljødeklarationer'!O78,0)</f>
        <v>0.12729295514969977</v>
      </c>
      <c r="I178" s="55">
        <f>IF(ISNUMBER('Historiske miljødeklarationer'!M78),'Historiske miljødeklarationer'!M78,0)</f>
        <v>0.10534981223791284</v>
      </c>
      <c r="J178" s="55">
        <f>IF(ISNUMBER('Historiske miljødeklarationer'!L78),'Historiske miljødeklarationer'!L78,0)</f>
        <v>0.10259645883806316</v>
      </c>
      <c r="K178" s="55">
        <f>IF(ISNUMBER('Historiske miljødeklarationer'!K78),'Historiske miljødeklarationer'!K78,0)</f>
        <v>0.11005213794582337</v>
      </c>
      <c r="L178" s="55">
        <f>IF(ISNUMBER('Historiske miljødeklarationer'!J78),'Historiske miljødeklarationer'!J78,0)</f>
        <v>9.7462847137942982E-2</v>
      </c>
      <c r="M178" s="55">
        <f>IF(ISNUMBER('Historiske miljødeklarationer'!I78),'Historiske miljødeklarationer'!I78,0)</f>
        <v>9.1470616231492982E-2</v>
      </c>
      <c r="N178" s="55">
        <f>IF(ISNUMBER('Historiske miljødeklarationer'!H78),'Historiske miljødeklarationer'!H78,0)</f>
        <v>6.724986912357217E-2</v>
      </c>
      <c r="O178" s="55">
        <f>IF(ISNUMBER('Historiske miljødeklarationer'!G78),'Historiske miljødeklarationer'!G78,0)</f>
        <v>8.0093327952163215E-2</v>
      </c>
      <c r="P178" s="55">
        <v>9.1760011620449597E-2</v>
      </c>
      <c r="Q178">
        <v>8.8792007129617587E-2</v>
      </c>
    </row>
    <row r="179" spans="2:17">
      <c r="B179" s="2" t="s">
        <v>8</v>
      </c>
      <c r="D179" s="55">
        <f>IF(ISNUMBER('Historiske miljødeklarationer'!S79),'Historiske miljødeklarationer'!S79,0)</f>
        <v>3.7033980578283714E-2</v>
      </c>
      <c r="E179" s="55">
        <f>IF(ISNUMBER('Historiske miljødeklarationer'!R79),'Historiske miljødeklarationer'!R79,0)</f>
        <v>3.2939653115877286E-2</v>
      </c>
      <c r="F179" s="55">
        <f>IF(ISNUMBER('Historiske miljødeklarationer'!Q79),'Historiske miljødeklarationer'!Q79,0)</f>
        <v>2.7067091133887382E-2</v>
      </c>
      <c r="G179" s="55">
        <f>IF(ISNUMBER('Historiske miljødeklarationer'!P79),'Historiske miljødeklarationer'!P79,0)</f>
        <v>2.7090777581642904E-2</v>
      </c>
      <c r="H179" s="55">
        <f>IF(ISNUMBER('Historiske miljødeklarationer'!O79),'Historiske miljødeklarationer'!O79,0)</f>
        <v>2.4883585849010494E-2</v>
      </c>
      <c r="I179" s="55">
        <f>IF(ISNUMBER('Historiske miljødeklarationer'!M79),'Historiske miljødeklarationer'!M79,0)</f>
        <v>3.1741558049397614E-2</v>
      </c>
      <c r="J179" s="55">
        <f>IF(ISNUMBER('Historiske miljødeklarationer'!L79),'Historiske miljødeklarationer'!L79,0)</f>
        <v>2.7045514603384679E-2</v>
      </c>
      <c r="K179" s="55">
        <f>IF(ISNUMBER('Historiske miljødeklarationer'!K79),'Historiske miljødeklarationer'!K79,0)</f>
        <v>2.1223273988683247E-2</v>
      </c>
      <c r="L179" s="55">
        <f>IF(ISNUMBER('Historiske miljødeklarationer'!J79),'Historiske miljødeklarationer'!J79,0)</f>
        <v>1.7886302356664864E-2</v>
      </c>
      <c r="M179" s="55">
        <f>IF(ISNUMBER('Historiske miljødeklarationer'!I79),'Historiske miljødeklarationer'!I79,0)</f>
        <v>1.3461235662651163E-2</v>
      </c>
      <c r="N179" s="55">
        <f>IF(ISNUMBER('Historiske miljødeklarationer'!H79),'Historiske miljødeklarationer'!H79,0)</f>
        <v>9.6326962578590601E-3</v>
      </c>
      <c r="O179" s="55">
        <f>IF(ISNUMBER('Historiske miljødeklarationer'!G79),'Historiske miljødeklarationer'!G79,0)</f>
        <v>1.2729288049038166E-2</v>
      </c>
      <c r="P179" s="55">
        <v>1.2514045787317322E-2</v>
      </c>
      <c r="Q179">
        <v>1.121493720034129E-2</v>
      </c>
    </row>
    <row r="180" spans="2:17">
      <c r="B180" s="2" t="s">
        <v>9</v>
      </c>
      <c r="D180" s="55">
        <f>IF(ISNUMBER('Historiske miljødeklarationer'!S80),'Historiske miljødeklarationer'!S80,0)</f>
        <v>1.3987742062750497E-2</v>
      </c>
      <c r="E180" s="55">
        <f>IF(ISNUMBER('Historiske miljødeklarationer'!R80),'Historiske miljødeklarationer'!R80,0)</f>
        <v>1.391135597843818E-2</v>
      </c>
      <c r="F180" s="55">
        <f>IF(ISNUMBER('Historiske miljødeklarationer'!Q80),'Historiske miljødeklarationer'!Q80,0)</f>
        <v>1.5489773133933524E-2</v>
      </c>
      <c r="G180" s="55">
        <f>IF(ISNUMBER('Historiske miljødeklarationer'!P80),'Historiske miljødeklarationer'!P80,0)</f>
        <v>7.0142920922104772E-3</v>
      </c>
      <c r="H180" s="55">
        <f>IF(ISNUMBER('Historiske miljødeklarationer'!O80),'Historiske miljødeklarationer'!O80,0)</f>
        <v>7.1015340522535058E-3</v>
      </c>
      <c r="I180" s="55">
        <f>IF(ISNUMBER('Historiske miljødeklarationer'!M80),'Historiske miljødeklarationer'!M80,0)</f>
        <v>6.7404168546530497E-3</v>
      </c>
      <c r="J180" s="55">
        <f>IF(ISNUMBER('Historiske miljødeklarationer'!L80),'Historiske miljødeklarationer'!L80,0)</f>
        <v>6.2515333679934448E-3</v>
      </c>
      <c r="K180" s="55">
        <f>IF(ISNUMBER('Historiske miljødeklarationer'!K80),'Historiske miljødeklarationer'!K80,0)</f>
        <v>5.1422534963800805E-3</v>
      </c>
      <c r="L180" s="55">
        <f>IF(ISNUMBER('Historiske miljødeklarationer'!J80),'Historiske miljødeklarationer'!J80,0)</f>
        <v>9.7913466233652355E-3</v>
      </c>
      <c r="M180" s="55">
        <f>IF(ISNUMBER('Historiske miljødeklarationer'!I80),'Historiske miljødeklarationer'!I80,0)</f>
        <v>6.0246569208236263E-3</v>
      </c>
      <c r="N180" s="55">
        <f>IF(ISNUMBER('Historiske miljødeklarationer'!H80),'Historiske miljødeklarationer'!H80,0)</f>
        <v>3.1167265852874238E-3</v>
      </c>
      <c r="O180" s="55">
        <f>IF(ISNUMBER('Historiske miljødeklarationer'!G80),'Historiske miljødeklarationer'!G80,0)</f>
        <v>4.3820517437466863E-3</v>
      </c>
      <c r="P180" s="55">
        <v>3.7388105223784404E-3</v>
      </c>
      <c r="Q180">
        <v>9.1586027345379514E-3</v>
      </c>
    </row>
    <row r="181" spans="2:17">
      <c r="B181" s="2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</row>
    <row r="182" spans="2:17">
      <c r="B182" s="2" t="s">
        <v>11</v>
      </c>
      <c r="D182" s="55">
        <f>IF(ISNUMBER('Historiske miljødeklarationer'!S82),'Historiske miljødeklarationer'!S82,0)</f>
        <v>14.529795455365006</v>
      </c>
      <c r="E182" s="55">
        <f>IF(ISNUMBER('Historiske miljødeklarationer'!R82),'Historiske miljødeklarationer'!R82,0)</f>
        <v>16.658689465379013</v>
      </c>
      <c r="F182" s="55">
        <f>IF(ISNUMBER('Historiske miljødeklarationer'!Q82),'Historiske miljødeklarationer'!Q82,0)</f>
        <v>16.612518443253041</v>
      </c>
      <c r="G182" s="55">
        <f>IF(ISNUMBER('Historiske miljødeklarationer'!P82),'Historiske miljødeklarationer'!P82,0)</f>
        <v>13.315015926576985</v>
      </c>
      <c r="H182" s="55">
        <f>IF(ISNUMBER('Historiske miljødeklarationer'!O82),'Historiske miljødeklarationer'!O82,0)</f>
        <v>10.828176807542826</v>
      </c>
      <c r="I182" s="55">
        <f>IF(ISNUMBER('Historiske miljødeklarationer'!M82),'Historiske miljødeklarationer'!M82,0)</f>
        <v>9.9890315378134353</v>
      </c>
      <c r="J182" s="55">
        <f>IF(ISNUMBER('Historiske miljødeklarationer'!L82),'Historiske miljødeklarationer'!L82,0)</f>
        <v>9.8318908349514906</v>
      </c>
      <c r="K182" s="55">
        <f>IF(ISNUMBER('Historiske miljødeklarationer'!K82),'Historiske miljødeklarationer'!K82,0)</f>
        <v>6.4389911986104735</v>
      </c>
      <c r="L182" s="55">
        <f>IF(ISNUMBER('Historiske miljødeklarationer'!J82),'Historiske miljødeklarationer'!J82,0)</f>
        <v>8.7537233418953129</v>
      </c>
      <c r="M182" s="55">
        <f>IF(ISNUMBER('Historiske miljødeklarationer'!I82),'Historiske miljødeklarationer'!I82,0)</f>
        <v>7.5616423600454734</v>
      </c>
      <c r="N182" s="55">
        <f>IF(ISNUMBER('Historiske miljødeklarationer'!H82),'Historiske miljødeklarationer'!H82,0)</f>
        <v>4.4243980800178964</v>
      </c>
      <c r="O182" s="55">
        <f>IF(ISNUMBER('Historiske miljødeklarationer'!G82),'Historiske miljødeklarationer'!G82,0)</f>
        <v>6.3930573136857856</v>
      </c>
      <c r="P182" s="55">
        <v>4.3415853899879693</v>
      </c>
      <c r="Q182">
        <v>5.2751827009654235</v>
      </c>
    </row>
    <row r="183" spans="2:17">
      <c r="B183" s="2" t="s">
        <v>12</v>
      </c>
      <c r="D183" s="55">
        <f>IF(ISNUMBER('Historiske miljødeklarationer'!S83),'Historiske miljødeklarationer'!S83,0)</f>
        <v>1.4618406648792346</v>
      </c>
      <c r="E183" s="55">
        <f>IF(ISNUMBER('Historiske miljødeklarationer'!R83),'Historiske miljødeklarationer'!R83,0)</f>
        <v>2.3759042325683297</v>
      </c>
      <c r="F183" s="55">
        <f>IF(ISNUMBER('Historiske miljødeklarationer'!Q83),'Historiske miljødeklarationer'!Q83,0)</f>
        <v>2.1161188733999965</v>
      </c>
      <c r="G183" s="55">
        <f>IF(ISNUMBER('Historiske miljødeklarationer'!P83),'Historiske miljødeklarationer'!P83,0)</f>
        <v>1.5396872580397198</v>
      </c>
      <c r="H183" s="55">
        <f>IF(ISNUMBER('Historiske miljødeklarationer'!O83),'Historiske miljødeklarationer'!O83,0)</f>
        <v>2.0309302818116457</v>
      </c>
      <c r="I183" s="55">
        <f>IF(ISNUMBER('Historiske miljødeklarationer'!M83),'Historiske miljødeklarationer'!M83,0)</f>
        <v>1.3459723684665512</v>
      </c>
      <c r="J183" s="55">
        <f>IF(ISNUMBER('Historiske miljødeklarationer'!L83),'Historiske miljødeklarationer'!L83,0)</f>
        <v>0.94139797808341186</v>
      </c>
      <c r="K183" s="55">
        <f>IF(ISNUMBER('Historiske miljødeklarationer'!K83),'Historiske miljødeklarationer'!K83,0)</f>
        <v>0.87814976879544848</v>
      </c>
      <c r="L183" s="55">
        <f>IF(ISNUMBER('Historiske miljødeklarationer'!J83),'Historiske miljødeklarationer'!J83,0)</f>
        <v>2.7265068519825797</v>
      </c>
      <c r="M183" s="55">
        <f>IF(ISNUMBER('Historiske miljødeklarationer'!I83),'Historiske miljødeklarationer'!I83,0)</f>
        <v>1.2672584811311047</v>
      </c>
      <c r="N183" s="55">
        <f>IF(ISNUMBER('Historiske miljødeklarationer'!H83),'Historiske miljødeklarationer'!H83,0)</f>
        <v>0.7281093421113336</v>
      </c>
      <c r="O183" s="55">
        <f>IF(ISNUMBER('Historiske miljødeklarationer'!G83),'Historiske miljødeklarationer'!G83,0)</f>
        <v>1.0121535881014148</v>
      </c>
      <c r="P183" s="55">
        <v>0.69658871319759508</v>
      </c>
      <c r="Q183">
        <v>0.90793671570985923</v>
      </c>
    </row>
    <row r="184" spans="2:17">
      <c r="B184" s="2" t="s">
        <v>13</v>
      </c>
      <c r="D184" s="55">
        <f>IF(ISNUMBER('Historiske miljødeklarationer'!S84),'Historiske miljødeklarationer'!S84,0)</f>
        <v>6.0878327811193627</v>
      </c>
      <c r="E184" s="55">
        <f>IF(ISNUMBER('Historiske miljødeklarationer'!R84),'Historiske miljødeklarationer'!R84,0)</f>
        <v>7.8490440533837003</v>
      </c>
      <c r="F184" s="55">
        <f>IF(ISNUMBER('Historiske miljødeklarationer'!Q84),'Historiske miljødeklarationer'!Q84,0)</f>
        <v>5.833077451646199</v>
      </c>
      <c r="G184" s="55">
        <f>IF(ISNUMBER('Historiske miljødeklarationer'!P84),'Historiske miljødeklarationer'!P84,0)</f>
        <v>3.9991058895384706</v>
      </c>
      <c r="H184" s="55">
        <f>IF(ISNUMBER('Historiske miljødeklarationer'!O84),'Historiske miljødeklarationer'!O84,0)</f>
        <v>4.0053057770285205</v>
      </c>
      <c r="I184" s="55">
        <f>IF(ISNUMBER('Historiske miljødeklarationer'!M84),'Historiske miljødeklarationer'!M84,0)</f>
        <v>4.04544144795456</v>
      </c>
      <c r="J184" s="55">
        <f>IF(ISNUMBER('Historiske miljødeklarationer'!L84),'Historiske miljødeklarationer'!L84,0)</f>
        <v>3.929500433142771</v>
      </c>
      <c r="K184" s="55">
        <f>IF(ISNUMBER('Historiske miljødeklarationer'!K84),'Historiske miljødeklarationer'!K84,0)</f>
        <v>2.8707843124563759</v>
      </c>
      <c r="L184" s="55">
        <f>IF(ISNUMBER('Historiske miljødeklarationer'!J84),'Historiske miljødeklarationer'!J84,0)</f>
        <v>4.0199278883204448</v>
      </c>
      <c r="M184" s="55">
        <f>IF(ISNUMBER('Historiske miljødeklarationer'!I84),'Historiske miljødeklarationer'!I84,0)</f>
        <v>3.0033737197596548</v>
      </c>
      <c r="N184" s="55">
        <f>IF(ISNUMBER('Historiske miljødeklarationer'!H84),'Historiske miljødeklarationer'!H84,0)</f>
        <v>1.7652946164567891</v>
      </c>
      <c r="O184" s="55">
        <f>IF(ISNUMBER('Historiske miljødeklarationer'!G84),'Historiske miljødeklarationer'!G84,0)</f>
        <v>2.5462229437094326</v>
      </c>
      <c r="P184" s="55">
        <v>1.7042369671033357</v>
      </c>
      <c r="Q184">
        <v>1.9179283335731523</v>
      </c>
    </row>
    <row r="185" spans="2:17">
      <c r="B185" s="2" t="s">
        <v>14</v>
      </c>
      <c r="D185" s="55">
        <f>IF(ISNUMBER('Historiske miljødeklarationer'!S85),'Historiske miljødeklarationer'!S85,0)</f>
        <v>3.558885288721612</v>
      </c>
      <c r="E185" s="55">
        <f>IF(ISNUMBER('Historiske miljødeklarationer'!R85),'Historiske miljødeklarationer'!R85,0)</f>
        <v>3.0274039552108074</v>
      </c>
      <c r="F185" s="55">
        <f>IF(ISNUMBER('Historiske miljødeklarationer'!Q85),'Historiske miljødeklarationer'!Q85,0)</f>
        <v>2.9250449190768988</v>
      </c>
      <c r="G185" s="55">
        <f>IF(ISNUMBER('Historiske miljødeklarationer'!P85),'Historiske miljødeklarationer'!P85,0)</f>
        <v>3.4159203434883474</v>
      </c>
      <c r="H185" s="55">
        <f>IF(ISNUMBER('Historiske miljødeklarationer'!O85),'Historiske miljødeklarationer'!O85,0)</f>
        <v>4.0298963718755081</v>
      </c>
      <c r="I185" s="55">
        <f>IF(ISNUMBER('Historiske miljødeklarationer'!M85),'Historiske miljødeklarationer'!M85,0)</f>
        <v>2.8663832538826202</v>
      </c>
      <c r="J185" s="55">
        <f>IF(ISNUMBER('Historiske miljødeklarationer'!L85),'Historiske miljødeklarationer'!L85,0)</f>
        <v>3.1056924147180003</v>
      </c>
      <c r="K185" s="55">
        <f>IF(ISNUMBER('Historiske miljødeklarationer'!K85),'Historiske miljødeklarationer'!K85,0)</f>
        <v>3.2281652209505332</v>
      </c>
      <c r="L185" s="55">
        <f>IF(ISNUMBER('Historiske miljødeklarationer'!J85),'Historiske miljødeklarationer'!J85,0)</f>
        <v>3.0206337258374276</v>
      </c>
      <c r="M185" s="55">
        <f>IF(ISNUMBER('Historiske miljødeklarationer'!I85),'Historiske miljødeklarationer'!I85,0)</f>
        <v>3.2094752900324277</v>
      </c>
      <c r="N185" s="55">
        <f>IF(ISNUMBER('Historiske miljødeklarationer'!H85),'Historiske miljødeklarationer'!H85,0)</f>
        <v>3.6036736262257647</v>
      </c>
      <c r="O185" s="55">
        <f>IF(ISNUMBER('Historiske miljødeklarationer'!G85),'Historiske miljødeklarationer'!G85,0)</f>
        <v>3.2009029919681127</v>
      </c>
      <c r="P185" s="55">
        <v>3.205127419543456</v>
      </c>
      <c r="Q185">
        <v>2.9353346336649899</v>
      </c>
    </row>
    <row r="186" spans="2:17">
      <c r="B186" s="2" t="s">
        <v>15</v>
      </c>
      <c r="D186" s="55">
        <f>IF(ISNUMBER('Historiske miljødeklarationer'!S86),'Historiske miljødeklarationer'!S86,0)</f>
        <v>0.61625186422320599</v>
      </c>
      <c r="E186" s="55">
        <f>IF(ISNUMBER('Historiske miljødeklarationer'!R86),'Historiske miljødeklarationer'!R86,0)</f>
        <v>0.62394258675931003</v>
      </c>
      <c r="F186" s="55">
        <f>IF(ISNUMBER('Historiske miljødeklarationer'!Q86),'Historiske miljødeklarationer'!Q86,0)</f>
        <v>0.57153355239697434</v>
      </c>
      <c r="G186" s="55">
        <f>IF(ISNUMBER('Historiske miljødeklarationer'!P86),'Historiske miljødeklarationer'!P86,0)</f>
        <v>0.60153243447036497</v>
      </c>
      <c r="H186" s="55">
        <f>IF(ISNUMBER('Historiske miljødeklarationer'!O86),'Historiske miljødeklarationer'!O86,0)</f>
        <v>0.54316619383154086</v>
      </c>
      <c r="I186" s="55">
        <f>IF(ISNUMBER('Historiske miljødeklarationer'!M86),'Historiske miljødeklarationer'!M86,0)</f>
        <v>0.4418546046737406</v>
      </c>
      <c r="J186" s="55">
        <f>IF(ISNUMBER('Historiske miljødeklarationer'!L86),'Historiske miljødeklarationer'!L86,0)</f>
        <v>0.49217244899349843</v>
      </c>
      <c r="K186" s="55">
        <f>IF(ISNUMBER('Historiske miljødeklarationer'!K86),'Historiske miljødeklarationer'!K86,0)</f>
        <v>0.51795697358098935</v>
      </c>
      <c r="L186" s="55">
        <f>IF(ISNUMBER('Historiske miljødeklarationer'!J86),'Historiske miljødeklarationer'!J86,0)</f>
        <v>0.4716085688409829</v>
      </c>
      <c r="M186" s="55">
        <f>IF(ISNUMBER('Historiske miljødeklarationer'!I86),'Historiske miljødeklarationer'!I86,0)</f>
        <v>0.51346495383052404</v>
      </c>
      <c r="N186" s="55">
        <f>IF(ISNUMBER('Historiske miljødeklarationer'!H86),'Historiske miljødeklarationer'!H86,0)</f>
        <v>0.59314003321532849</v>
      </c>
      <c r="O186" s="55">
        <f>IF(ISNUMBER('Historiske miljødeklarationer'!G86),'Historiske miljødeklarationer'!G86,0)</f>
        <v>0.51610609513879457</v>
      </c>
      <c r="P186" s="55">
        <v>0.50190829400346237</v>
      </c>
      <c r="Q186">
        <v>0.44462889335996036</v>
      </c>
    </row>
    <row r="187" spans="2:17">
      <c r="B187" s="2" t="s">
        <v>16</v>
      </c>
      <c r="D187" s="55">
        <f>IF(ISNUMBER('Historiske miljødeklarationer'!S87),'Historiske miljødeklarationer'!S87,0)</f>
        <v>0.63724638545925116</v>
      </c>
      <c r="E187" s="55">
        <f>IF(ISNUMBER('Historiske miljødeklarationer'!R87),'Historiske miljødeklarationer'!R87,0)</f>
        <v>0.59134344537145811</v>
      </c>
      <c r="F187" s="55">
        <f>IF(ISNUMBER('Historiske miljødeklarationer'!Q87),'Historiske miljødeklarationer'!Q87,0)</f>
        <v>1.4507532407949157</v>
      </c>
      <c r="G187" s="55">
        <f>IF(ISNUMBER('Historiske miljødeklarationer'!P87),'Historiske miljødeklarationer'!P87,0)</f>
        <v>0.76757090832128272</v>
      </c>
      <c r="H187" s="55">
        <f>IF(ISNUMBER('Historiske miljødeklarationer'!O87),'Historiske miljødeklarationer'!O87,0)</f>
        <v>1.4119122310990702</v>
      </c>
      <c r="I187" s="55">
        <f>IF(ISNUMBER('Historiske miljødeklarationer'!M87),'Historiske miljødeklarationer'!M87,0)</f>
        <v>0.53555365240089992</v>
      </c>
      <c r="J187" s="55">
        <f>IF(ISNUMBER('Historiske miljødeklarationer'!L87),'Historiske miljødeklarationer'!L87,0)</f>
        <v>0.59854577333289394</v>
      </c>
      <c r="K187" s="55">
        <f>IF(ISNUMBER('Historiske miljødeklarationer'!K87),'Historiske miljødeklarationer'!K87,0)</f>
        <v>0.54724439573078232</v>
      </c>
      <c r="L187" s="55">
        <f>IF(ISNUMBER('Historiske miljødeklarationer'!J87),'Historiske miljødeklarationer'!J87,0)</f>
        <v>0.46558154789260364</v>
      </c>
      <c r="M187" s="55">
        <f>IF(ISNUMBER('Historiske miljødeklarationer'!I87),'Historiske miljødeklarationer'!I87,0)</f>
        <v>0.66446445366953366</v>
      </c>
      <c r="N187" s="55">
        <f>IF(ISNUMBER('Historiske miljødeklarationer'!H87),'Historiske miljødeklarationer'!H87,0)</f>
        <v>0.54952852902045335</v>
      </c>
      <c r="O187" s="55">
        <f>IF(ISNUMBER('Historiske miljødeklarationer'!G87),'Historiske miljødeklarationer'!G87,0)</f>
        <v>0.65676007675857417</v>
      </c>
      <c r="P187" s="55">
        <v>0.82582561970749757</v>
      </c>
      <c r="Q187">
        <v>1.3165790000301574</v>
      </c>
    </row>
    <row r="188" spans="2:17">
      <c r="B188" s="2" t="s">
        <v>17</v>
      </c>
      <c r="D188" s="55">
        <f>IF(ISNUMBER('Historiske miljødeklarationer'!S88),'Historiske miljødeklarationer'!S88,0)</f>
        <v>0</v>
      </c>
      <c r="E188" s="55">
        <f>IF(ISNUMBER('Historiske miljødeklarationer'!R88),'Historiske miljødeklarationer'!R88,0)</f>
        <v>0</v>
      </c>
      <c r="F188" s="55">
        <f>IF(ISNUMBER('Historiske miljødeklarationer'!Q88),'Historiske miljødeklarationer'!Q88,0)</f>
        <v>0.11959657892057887</v>
      </c>
      <c r="G188" s="55">
        <f>IF(ISNUMBER('Historiske miljødeklarationer'!P88),'Historiske miljødeklarationer'!P88,0)</f>
        <v>0.13771587039571712</v>
      </c>
      <c r="H188" s="55">
        <f>IF(ISNUMBER('Historiske miljødeklarationer'!O88),'Historiske miljødeklarationer'!O88,0)</f>
        <v>0.25978927945266317</v>
      </c>
      <c r="I188" s="55">
        <f>IF(ISNUMBER('Historiske miljødeklarationer'!M88),'Historiske miljødeklarationer'!M88,0)</f>
        <v>0.12191264725432929</v>
      </c>
      <c r="J188" s="55">
        <f>IF(ISNUMBER('Historiske miljødeklarationer'!L88),'Historiske miljødeklarationer'!L88,0)</f>
        <v>0.12309314099689807</v>
      </c>
      <c r="K188" s="55">
        <f>IF(ISNUMBER('Historiske miljødeklarationer'!K88),'Historiske miljødeklarationer'!K88,0)</f>
        <v>0.1904526532153597</v>
      </c>
      <c r="L188" s="55">
        <f>IF(ISNUMBER('Historiske miljødeklarationer'!J88),'Historiske miljødeklarationer'!J88,0)</f>
        <v>4.7215294012462293E-2</v>
      </c>
      <c r="M188" s="55">
        <f>IF(ISNUMBER('Historiske miljødeklarationer'!I88),'Historiske miljødeklarationer'!I88,0)</f>
        <v>6.4588616508524696E-2</v>
      </c>
      <c r="N188" s="55">
        <f>IF(ISNUMBER('Historiske miljødeklarationer'!H88),'Historiske miljødeklarationer'!H88,0)</f>
        <v>0.10806582971834104</v>
      </c>
      <c r="O188" s="55">
        <f>IF(ISNUMBER('Historiske miljødeklarationer'!G88),'Historiske miljødeklarationer'!G88,0)</f>
        <v>5.5436861836969178E-2</v>
      </c>
      <c r="P188" s="55">
        <v>9.6986669392706518E-2</v>
      </c>
      <c r="Q188">
        <v>9.1573424959292132E-2</v>
      </c>
    </row>
    <row r="189" spans="2:17">
      <c r="B189" s="2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</row>
    <row r="190" spans="2:17">
      <c r="B190" s="2" t="s">
        <v>19</v>
      </c>
      <c r="D190" s="55">
        <f>IF(ISNUMBER('Historiske miljødeklarationer'!S90),'Historiske miljødeklarationer'!S90,0)</f>
        <v>112.91770695142648</v>
      </c>
      <c r="E190" s="55">
        <f>IF(ISNUMBER('Historiske miljødeklarationer'!R90),'Historiske miljødeklarationer'!R90,0)</f>
        <v>174.31300345719785</v>
      </c>
      <c r="F190" s="55">
        <f>IF(ISNUMBER('Historiske miljødeklarationer'!Q90),'Historiske miljødeklarationer'!Q90,0)</f>
        <v>158.31806352104854</v>
      </c>
      <c r="G190" s="55">
        <f>IF(ISNUMBER('Historiske miljødeklarationer'!P90),'Historiske miljødeklarationer'!P90,0)</f>
        <v>112.95541487838611</v>
      </c>
      <c r="H190" s="55">
        <f>IF(ISNUMBER('Historiske miljødeklarationer'!O90),'Historiske miljødeklarationer'!O90,0)</f>
        <v>116.12959389273706</v>
      </c>
      <c r="I190" s="55">
        <f>IF(ISNUMBER('Historiske miljødeklarationer'!M90),'Historiske miljødeklarationer'!M90,0)</f>
        <v>108.4393387561351</v>
      </c>
      <c r="J190" s="55">
        <f>IF(ISNUMBER('Historiske miljødeklarationer'!L90),'Historiske miljødeklarationer'!L90,0)</f>
        <v>92.035065901520412</v>
      </c>
      <c r="K190" s="55">
        <f>IF(ISNUMBER('Historiske miljødeklarationer'!K90),'Historiske miljødeklarationer'!K90,0)</f>
        <v>63.828280321632626</v>
      </c>
      <c r="L190" s="55">
        <f>IF(ISNUMBER('Historiske miljødeklarationer'!J90),'Historiske miljødeklarationer'!J90,0)</f>
        <v>93.248662922461989</v>
      </c>
      <c r="M190" s="55">
        <f>IF(ISNUMBER('Historiske miljødeklarationer'!I90),'Historiske miljødeklarationer'!I90,0)</f>
        <v>74.480237083978537</v>
      </c>
      <c r="N190" s="55">
        <f>IF(ISNUMBER('Historiske miljødeklarationer'!H90),'Historiske miljødeklarationer'!H90,0)</f>
        <v>42.448563045874884</v>
      </c>
      <c r="O190" s="55">
        <f>IF(ISNUMBER('Historiske miljødeklarationer'!G90),'Historiske miljødeklarationer'!G90,0)</f>
        <v>57.159795898617404</v>
      </c>
      <c r="P190" s="55">
        <v>38.906677020773252</v>
      </c>
    </row>
    <row r="191" spans="2:17">
      <c r="B191" s="2" t="s">
        <v>20</v>
      </c>
      <c r="D191" s="55">
        <f>IF(ISNUMBER('Historiske miljødeklarationer'!S91),'Historiske miljødeklarationer'!S91,0)</f>
        <v>10.546457262512236</v>
      </c>
      <c r="E191" s="55">
        <f>IF(ISNUMBER('Historiske miljødeklarationer'!R91),'Historiske miljødeklarationer'!R91,0)</f>
        <v>8.6600823784703618</v>
      </c>
      <c r="F191" s="55">
        <f>IF(ISNUMBER('Historiske miljødeklarationer'!Q91),'Historiske miljødeklarationer'!Q91,0)</f>
        <v>9.1981166160649597</v>
      </c>
      <c r="G191" s="55">
        <f>IF(ISNUMBER('Historiske miljødeklarationer'!P91),'Historiske miljødeklarationer'!P91,0)</f>
        <v>7.4030277819592314</v>
      </c>
      <c r="H191" s="55">
        <f>IF(ISNUMBER('Historiske miljødeklarationer'!O91),'Historiske miljødeklarationer'!O91,0)</f>
        <v>7.3525444850899149</v>
      </c>
      <c r="I191" s="55">
        <f>IF(ISNUMBER('Historiske miljødeklarationer'!M91),'Historiske miljødeklarationer'!M91,0)</f>
        <v>3.1816799453587565</v>
      </c>
      <c r="J191" s="55">
        <f>IF(ISNUMBER('Historiske miljødeklarationer'!L91),'Historiske miljødeklarationer'!L91,0)</f>
        <v>1.7425061143790384</v>
      </c>
      <c r="K191" s="55">
        <f>IF(ISNUMBER('Historiske miljødeklarationer'!K91),'Historiske miljødeklarationer'!K91,0)</f>
        <v>1.436654666690856</v>
      </c>
      <c r="L191" s="55">
        <f>IF(ISNUMBER('Historiske miljødeklarationer'!J91),'Historiske miljødeklarationer'!J91,0)</f>
        <v>1.0223932424009816</v>
      </c>
      <c r="M191" s="55">
        <f>IF(ISNUMBER('Historiske miljødeklarationer'!I91),'Historiske miljødeklarationer'!I91,0)</f>
        <v>0.71255035511397047</v>
      </c>
      <c r="N191" s="55">
        <f>IF(ISNUMBER('Historiske miljødeklarationer'!H91),'Historiske miljødeklarationer'!H91,0)</f>
        <v>1.1892182288412492</v>
      </c>
      <c r="O191" s="55">
        <f>IF(ISNUMBER('Historiske miljødeklarationer'!G91),'Historiske miljødeklarationer'!G91,0)</f>
        <v>0.96316581089352438</v>
      </c>
      <c r="P191" s="55">
        <v>1.0535389627730407</v>
      </c>
    </row>
    <row r="192" spans="2:17">
      <c r="B192" s="2" t="s">
        <v>21</v>
      </c>
      <c r="D192" s="55">
        <f>IF(ISNUMBER('Historiske miljødeklarationer'!S92),'Historiske miljødeklarationer'!S92,0)</f>
        <v>18.019744763112943</v>
      </c>
      <c r="E192" s="55">
        <f>IF(ISNUMBER('Historiske miljødeklarationer'!R92),'Historiske miljødeklarationer'!R92,0)</f>
        <v>23.024018215642922</v>
      </c>
      <c r="F192" s="55">
        <f>IF(ISNUMBER('Historiske miljødeklarationer'!Q92),'Historiske miljødeklarationer'!Q92,0)</f>
        <v>17.066233735071719</v>
      </c>
      <c r="G192" s="55">
        <f>IF(ISNUMBER('Historiske miljødeklarationer'!P92),'Historiske miljødeklarationer'!P92,0)</f>
        <v>16.73489281242172</v>
      </c>
      <c r="H192" s="55">
        <f>IF(ISNUMBER('Historiske miljødeklarationer'!O92),'Historiske miljødeklarationer'!O92,0)</f>
        <v>14.574431289071457</v>
      </c>
      <c r="I192" s="55">
        <f>IF(ISNUMBER('Historiske miljødeklarationer'!M92),'Historiske miljødeklarationer'!M92,0)</f>
        <v>18.478204769643359</v>
      </c>
      <c r="J192" s="55">
        <f>IF(ISNUMBER('Historiske miljødeklarationer'!L92),'Historiske miljødeklarationer'!L92,0)</f>
        <v>14.150832619275267</v>
      </c>
      <c r="K192" s="55">
        <f>IF(ISNUMBER('Historiske miljødeklarationer'!K92),'Historiske miljødeklarationer'!K92,0)</f>
        <v>12.194750963586936</v>
      </c>
      <c r="L192" s="55">
        <f>IF(ISNUMBER('Historiske miljødeklarationer'!J92),'Historiske miljødeklarationer'!J92,0)</f>
        <v>9.6918087358811107</v>
      </c>
      <c r="M192" s="55">
        <f>IF(ISNUMBER('Historiske miljødeklarationer'!I92),'Historiske miljødeklarationer'!I92,0)</f>
        <v>6.4445664210038789</v>
      </c>
      <c r="N192" s="55">
        <f>IF(ISNUMBER('Historiske miljødeklarationer'!H92),'Historiske miljødeklarationer'!H92,0)</f>
        <v>5.7784548694202682</v>
      </c>
      <c r="O192" s="55">
        <f>IF(ISNUMBER('Historiske miljødeklarationer'!G92),'Historiske miljødeklarationer'!G92,0)</f>
        <v>7.7375784078806387</v>
      </c>
      <c r="P192" s="55">
        <v>6.578485619618319</v>
      </c>
    </row>
    <row r="193" spans="2:19">
      <c r="B193" s="2" t="s">
        <v>22</v>
      </c>
      <c r="D193" s="55">
        <f>IF(ISNUMBER('Historiske miljødeklarationer'!S93),'Historiske miljødeklarationer'!S93,0)</f>
        <v>28.814730997939105</v>
      </c>
      <c r="E193" s="55">
        <f>IF(ISNUMBER('Historiske miljødeklarationer'!R93),'Historiske miljødeklarationer'!R93,0)</f>
        <v>17.600658677844688</v>
      </c>
      <c r="F193" s="55">
        <f>IF(ISNUMBER('Historiske miljødeklarationer'!Q93),'Historiske miljødeklarationer'!Q93,0)</f>
        <v>21.347316535704028</v>
      </c>
      <c r="G193" s="55">
        <f>IF(ISNUMBER('Historiske miljødeklarationer'!P93),'Historiske miljødeklarationer'!P93,0)</f>
        <v>25.391351718248256</v>
      </c>
      <c r="H193" s="55">
        <f>IF(ISNUMBER('Historiske miljødeklarationer'!O93),'Historiske miljødeklarationer'!O93,0)</f>
        <v>26.929970089881987</v>
      </c>
      <c r="I193" s="55">
        <f>IF(ISNUMBER('Historiske miljødeklarationer'!M93),'Historiske miljødeklarationer'!M93,0)</f>
        <v>27.835172790311077</v>
      </c>
      <c r="J193" s="55">
        <f>IF(ISNUMBER('Historiske miljødeklarationer'!L93),'Historiske miljødeklarationer'!L93,0)</f>
        <v>26.795311736240009</v>
      </c>
      <c r="K193" s="55">
        <f>IF(ISNUMBER('Historiske miljødeklarationer'!K93),'Historiske miljødeklarationer'!K93,0)</f>
        <v>28.897163566999172</v>
      </c>
      <c r="L193" s="55">
        <f>IF(ISNUMBER('Historiske miljødeklarationer'!J93),'Historiske miljødeklarationer'!J93,0)</f>
        <v>27.356448282034936</v>
      </c>
      <c r="M193" s="55">
        <f>IF(ISNUMBER('Historiske miljødeklarationer'!I93),'Historiske miljødeklarationer'!I93,0)</f>
        <v>25.547653078855294</v>
      </c>
      <c r="N193" s="55">
        <f>IF(ISNUMBER('Historiske miljødeklarationer'!H93),'Historiske miljødeklarationer'!H93,0)</f>
        <v>26.725321988676512</v>
      </c>
      <c r="O193" s="55">
        <f>IF(ISNUMBER('Historiske miljødeklarationer'!G93),'Historiske miljødeklarationer'!G93,0)</f>
        <v>30.716552256076877</v>
      </c>
      <c r="P193" s="55">
        <v>41.775026136789677</v>
      </c>
    </row>
    <row r="194" spans="2:19">
      <c r="B194" s="2" t="s">
        <v>23</v>
      </c>
      <c r="D194" s="55">
        <f>IF(ISNUMBER('Historiske miljødeklarationer'!S94),'Historiske miljødeklarationer'!S94,0)</f>
        <v>18.538757512169383</v>
      </c>
      <c r="E194" s="55">
        <f>IF(ISNUMBER('Historiske miljødeklarationer'!R94),'Historiske miljødeklarationer'!R94,0)</f>
        <v>17.482963364284274</v>
      </c>
      <c r="F194" s="55">
        <f>IF(ISNUMBER('Historiske miljødeklarationer'!Q94),'Historiske miljødeklarationer'!Q94,0)</f>
        <v>16.856787963765253</v>
      </c>
      <c r="G194" s="55">
        <f>IF(ISNUMBER('Historiske miljødeklarationer'!P94),'Historiske miljødeklarationer'!P94,0)</f>
        <v>18.644418783283175</v>
      </c>
      <c r="H194" s="55">
        <f>IF(ISNUMBER('Historiske miljødeklarationer'!O94),'Historiske miljødeklarationer'!O94,0)</f>
        <v>17.52690207488568</v>
      </c>
      <c r="I194" s="55">
        <f>IF(ISNUMBER('Historiske miljødeklarationer'!M94),'Historiske miljødeklarationer'!M94,0)</f>
        <v>15.318690355114331</v>
      </c>
      <c r="J194" s="55">
        <f>IF(ISNUMBER('Historiske miljødeklarationer'!L94),'Historiske miljødeklarationer'!L94,0)</f>
        <v>16.501468479186588</v>
      </c>
      <c r="K194" s="55">
        <f>IF(ISNUMBER('Historiske miljødeklarationer'!K94),'Historiske miljødeklarationer'!K94,0)</f>
        <v>18.324144475821214</v>
      </c>
      <c r="L194" s="55">
        <f>IF(ISNUMBER('Historiske miljødeklarationer'!J94),'Historiske miljødeklarationer'!J94,0)</f>
        <v>16.326150071648691</v>
      </c>
      <c r="M194" s="55">
        <f>IF(ISNUMBER('Historiske miljødeklarationer'!I94),'Historiske miljødeklarationer'!I94,0)</f>
        <v>16.961349220075011</v>
      </c>
      <c r="N194" s="55">
        <f>IF(ISNUMBER('Historiske miljødeklarationer'!H94),'Historiske miljødeklarationer'!H94,0)</f>
        <v>19.641828098745997</v>
      </c>
      <c r="O194" s="55">
        <f>IF(ISNUMBER('Historiske miljødeklarationer'!G94),'Historiske miljødeklarationer'!G94,0)</f>
        <v>17.518571243254033</v>
      </c>
      <c r="P194" s="55">
        <v>17.529401004710291</v>
      </c>
    </row>
    <row r="195" spans="2:19">
      <c r="B195" s="2" t="s">
        <v>24</v>
      </c>
      <c r="D195" s="55">
        <f>IF(ISNUMBER('Historiske miljødeklarationer'!S95),'Historiske miljødeklarationer'!S95,0)</f>
        <v>0.33722623716335437</v>
      </c>
      <c r="E195" s="55">
        <f>IF(ISNUMBER('Historiske miljødeklarationer'!R95),'Historiske miljødeklarationer'!R95,0)</f>
        <v>0</v>
      </c>
      <c r="F195" s="55">
        <f>IF(ISNUMBER('Historiske miljødeklarationer'!Q95),'Historiske miljødeklarationer'!Q95,0)</f>
        <v>7.919773453603568E-2</v>
      </c>
      <c r="G195" s="55">
        <f>IF(ISNUMBER('Historiske miljødeklarationer'!P95),'Historiske miljødeklarationer'!P95,0)</f>
        <v>0.21286569207194533</v>
      </c>
      <c r="H195" s="55">
        <f>IF(ISNUMBER('Historiske miljødeklarationer'!O95),'Historiske miljødeklarationer'!O95,0)</f>
        <v>0.19346010172006831</v>
      </c>
      <c r="I195" s="55">
        <f>IF(ISNUMBER('Historiske miljødeklarationer'!M95),'Historiske miljødeklarationer'!M95,0)</f>
        <v>8.5124971240742198E-2</v>
      </c>
      <c r="J195" s="55">
        <f>IF(ISNUMBER('Historiske miljødeklarationer'!L95),'Historiske miljødeklarationer'!L95,0)</f>
        <v>8.4658995706727372E-2</v>
      </c>
      <c r="K195" s="55">
        <f>IF(ISNUMBER('Historiske miljødeklarationer'!K95),'Historiske miljødeklarationer'!K95,0)</f>
        <v>0.13827384411526114</v>
      </c>
      <c r="L195" s="55">
        <f>IF(ISNUMBER('Historiske miljødeklarationer'!J95),'Historiske miljødeklarationer'!J95,0)</f>
        <v>6.4102515958525438E-2</v>
      </c>
      <c r="M195" s="55">
        <f>IF(ISNUMBER('Historiske miljødeklarationer'!I95),'Historiske miljødeklarationer'!I95,0)</f>
        <v>8.7689654529821859E-2</v>
      </c>
      <c r="N195" s="55">
        <f>IF(ISNUMBER('Historiske miljødeklarationer'!H95),'Historiske miljødeklarationer'!H95,0)</f>
        <v>0.12007314413149005</v>
      </c>
      <c r="O195" s="55">
        <f>IF(ISNUMBER('Historiske miljødeklarationer'!G95),'Historiske miljødeklarationer'!G95,0)</f>
        <v>6.1596513152187976E-2</v>
      </c>
      <c r="P195" s="55">
        <v>0.10776296599189611</v>
      </c>
    </row>
    <row r="196" spans="2:19">
      <c r="B196" s="2" t="s">
        <v>25</v>
      </c>
      <c r="D196" s="55">
        <f>IF(ISNUMBER('Historiske miljødeklarationer'!S96),'Historiske miljødeklarationer'!S96,0)</f>
        <v>0</v>
      </c>
      <c r="E196" s="55">
        <f>IF(ISNUMBER('Historiske miljødeklarationer'!R96),'Historiske miljødeklarationer'!R96,0)</f>
        <v>0</v>
      </c>
      <c r="F196" s="55">
        <f>IF(ISNUMBER('Historiske miljødeklarationer'!Q96),'Historiske miljødeklarationer'!Q96,0)</f>
        <v>0</v>
      </c>
      <c r="G196" s="55">
        <f>IF(ISNUMBER('Historiske miljødeklarationer'!P96),'Historiske miljødeklarationer'!P96,0)</f>
        <v>0</v>
      </c>
      <c r="H196" s="55">
        <f>IF(ISNUMBER('Historiske miljødeklarationer'!O96),'Historiske miljødeklarationer'!O96,0)</f>
        <v>9.0746938118177116</v>
      </c>
      <c r="I196" s="55">
        <f>IF(ISNUMBER('Historiske miljødeklarationer'!M96),'Historiske miljødeklarationer'!M96,0)</f>
        <v>9.2711853947365253</v>
      </c>
      <c r="J196" s="55">
        <f>IF(ISNUMBER('Historiske miljødeklarationer'!L96),'Historiske miljødeklarationer'!L96,0)</f>
        <v>2.9264290012560181</v>
      </c>
      <c r="K196" s="55">
        <f>IF(ISNUMBER('Historiske miljødeklarationer'!K96),'Historiske miljødeklarationer'!K96,0)</f>
        <v>2.3206489187218846</v>
      </c>
      <c r="L196" s="55">
        <f>IF(ISNUMBER('Historiske miljødeklarationer'!J96),'Historiske miljødeklarationer'!J96,0)</f>
        <v>12.842103113426642</v>
      </c>
      <c r="M196" s="55">
        <f>IF(ISNUMBER('Historiske miljødeklarationer'!I96),'Historiske miljødeklarationer'!I96,0)</f>
        <v>10.43584571762783</v>
      </c>
      <c r="N196" s="55">
        <f>IF(ISNUMBER('Historiske miljødeklarationer'!H96),'Historiske miljødeklarationer'!H96,0)</f>
        <v>1.2624239408333207</v>
      </c>
      <c r="O196" s="55">
        <f>IF(ISNUMBER('Historiske miljødeklarationer'!G96),'Historiske miljødeklarationer'!G96,0)</f>
        <v>4.3710885226232739</v>
      </c>
      <c r="P196" s="55">
        <v>2.7946891642245428</v>
      </c>
    </row>
    <row r="197" spans="2:19">
      <c r="B197" s="2" t="s">
        <v>26</v>
      </c>
      <c r="D197" s="55">
        <f>IF(ISNUMBER('Historiske miljødeklarationer'!S97),'Historiske miljødeklarationer'!S97,0)</f>
        <v>0.52779660002802609</v>
      </c>
      <c r="E197" s="55">
        <f>IF(ISNUMBER('Historiske miljødeklarationer'!R97),'Historiske miljødeklarationer'!R97,0)</f>
        <v>0</v>
      </c>
      <c r="F197" s="55">
        <f>IF(ISNUMBER('Historiske miljødeklarationer'!Q97),'Historiske miljødeklarationer'!Q97,0)</f>
        <v>0.27489483226610151</v>
      </c>
      <c r="G197" s="55">
        <f>IF(ISNUMBER('Historiske miljødeklarationer'!P97),'Historiske miljødeklarationer'!P97,0)</f>
        <v>0.79232287757798836</v>
      </c>
      <c r="H197" s="55">
        <f>IF(ISNUMBER('Historiske miljødeklarationer'!O97),'Historiske miljødeklarationer'!O97,0)</f>
        <v>1.2261689861519032</v>
      </c>
      <c r="I197" s="55">
        <f>IF(ISNUMBER('Historiske miljødeklarationer'!M97),'Historiske miljødeklarationer'!M97,0)</f>
        <v>0.34596277511772444</v>
      </c>
      <c r="J197" s="55">
        <f>IF(ISNUMBER('Historiske miljødeklarationer'!L97),'Historiske miljødeklarationer'!L97,0)</f>
        <v>0.45558890647118611</v>
      </c>
      <c r="K197" s="55">
        <f>IF(ISNUMBER('Historiske miljødeklarationer'!K97),'Historiske miljødeklarationer'!K97,0)</f>
        <v>0.81586825137192576</v>
      </c>
      <c r="L197" s="55">
        <f>IF(ISNUMBER('Historiske miljødeklarationer'!J97),'Historiske miljødeklarationer'!J97,0)</f>
        <v>0.33831694305203258</v>
      </c>
      <c r="M197" s="55">
        <f>IF(ISNUMBER('Historiske miljødeklarationer'!I97),'Historiske miljødeklarationer'!I97,0)</f>
        <v>0.42624902455113772</v>
      </c>
      <c r="N197" s="55">
        <f>IF(ISNUMBER('Historiske miljødeklarationer'!H97),'Historiske miljødeklarationer'!H97,0)</f>
        <v>0</v>
      </c>
      <c r="O197" s="55">
        <f>IF(ISNUMBER('Historiske miljødeklarationer'!G97),'Historiske miljødeklarationer'!G97,0)</f>
        <v>0</v>
      </c>
      <c r="P197" s="55">
        <v>0</v>
      </c>
    </row>
    <row r="198" spans="2:19">
      <c r="B198" s="2"/>
    </row>
    <row r="199" spans="2:19">
      <c r="B199" s="2" t="s">
        <v>69</v>
      </c>
      <c r="C199" s="54">
        <v>2004</v>
      </c>
      <c r="D199" s="54">
        <v>2005</v>
      </c>
      <c r="E199" s="54">
        <v>2006</v>
      </c>
      <c r="F199" s="54">
        <v>2007</v>
      </c>
      <c r="G199" s="54">
        <v>2008</v>
      </c>
      <c r="H199" s="54">
        <v>2009</v>
      </c>
      <c r="I199" s="54">
        <v>2010</v>
      </c>
      <c r="J199" s="54">
        <v>2011</v>
      </c>
      <c r="K199" s="54">
        <v>2012</v>
      </c>
      <c r="L199" s="54">
        <v>2013</v>
      </c>
      <c r="M199" s="54">
        <v>2014</v>
      </c>
      <c r="N199" s="54">
        <v>2015</v>
      </c>
      <c r="O199" s="54">
        <v>2016</v>
      </c>
      <c r="P199" s="54">
        <v>2017</v>
      </c>
      <c r="Q199" s="54">
        <v>2018</v>
      </c>
      <c r="R199" s="54">
        <v>2019</v>
      </c>
      <c r="S199" s="54">
        <v>2020</v>
      </c>
    </row>
    <row r="200" spans="2:19" ht="15.75">
      <c r="B200" s="2" t="s">
        <v>1</v>
      </c>
      <c r="D200" s="55">
        <f>IF(ISNUMBER('Historiske miljødeklarationer'!Z72),'Historiske miljødeklarationer'!Z72,0)</f>
        <v>309.75901222057615</v>
      </c>
      <c r="E200" s="55">
        <f>IF(ISNUMBER('Historiske miljødeklarationer'!Y72),'Historiske miljødeklarationer'!Y72,0)</f>
        <v>363.33937591879783</v>
      </c>
      <c r="F200" s="55">
        <f>IF(ISNUMBER('Historiske miljødeklarationer'!X72),'Historiske miljødeklarationer'!X72,0)</f>
        <v>350.37787266650281</v>
      </c>
      <c r="G200" s="55">
        <f>IF(ISNUMBER('Historiske miljødeklarationer'!W72),'Historiske miljødeklarationer'!W72,0)</f>
        <v>348.63744656938832</v>
      </c>
      <c r="H200" s="55">
        <f>IF(ISNUMBER('Historiske miljødeklarationer'!V72),'Historiske miljødeklarationer'!V72,0)</f>
        <v>335.65839237825639</v>
      </c>
      <c r="I200" s="55">
        <f>IF(ISNUMBER('Historiske miljødeklarationer'!M72),'Historiske miljødeklarationer'!M72,0)</f>
        <v>327.4492747021236</v>
      </c>
      <c r="J200" s="55">
        <f>IF(ISNUMBER('Historiske miljødeklarationer'!L72),'Historiske miljødeklarationer'!L72,0)</f>
        <v>270.03223994853818</v>
      </c>
      <c r="K200" s="55">
        <f>IF(ISNUMBER('Historiske miljødeklarationer'!K72),'Historiske miljødeklarationer'!K72,0)</f>
        <v>198.62649304678936</v>
      </c>
      <c r="L200" s="55">
        <f>IF(ISNUMBER('Historiske miljødeklarationer'!J72),'Historiske miljødeklarationer'!J72,0)</f>
        <v>266.98051364842797</v>
      </c>
      <c r="M200" s="55">
        <f>IF(ISNUMBER('Historiske miljødeklarationer'!I72),'Historiske miljødeklarationer'!I72,0)</f>
        <v>213.75356747762996</v>
      </c>
      <c r="N200" s="55">
        <f>IF(ISNUMBER('Historiske miljødeklarationer'!H72),'Historiske miljødeklarationer'!H72,0)</f>
        <v>126.72295797964119</v>
      </c>
      <c r="O200" s="55">
        <f>IF(ISNUMBER('Historiske miljødeklarationer'!G72),'Historiske miljødeklarationer'!G72,0)</f>
        <v>173.17516499388725</v>
      </c>
      <c r="P200" s="55">
        <v>124.73228267625656</v>
      </c>
      <c r="Q200">
        <v>140.03289331224437</v>
      </c>
    </row>
    <row r="201" spans="2:19" ht="15.75">
      <c r="B201" s="2" t="s">
        <v>2</v>
      </c>
      <c r="D201" s="55">
        <f>IF(ISNUMBER('Historiske miljødeklarationer'!Z73),'Historiske miljødeklarationer'!Z73,0)</f>
        <v>0.27706075672868125</v>
      </c>
      <c r="E201" s="55">
        <f>IF(ISNUMBER('Historiske miljødeklarationer'!Y73),'Historiske miljødeklarationer'!Y73,0)</f>
        <v>0.24544083038299389</v>
      </c>
      <c r="F201" s="55">
        <f>IF(ISNUMBER('Historiske miljødeklarationer'!X73),'Historiske miljødeklarationer'!X73,0)</f>
        <v>0.17431294296672448</v>
      </c>
      <c r="G201" s="55">
        <f>IF(ISNUMBER('Historiske miljødeklarationer'!W73),'Historiske miljødeklarationer'!W73,0)</f>
        <v>0.18372125464845562</v>
      </c>
      <c r="H201" s="55">
        <f>IF(ISNUMBER('Historiske miljødeklarationer'!V73),'Historiske miljødeklarationer'!V73,0)</f>
        <v>0.17928938442108633</v>
      </c>
      <c r="I201" s="55">
        <f>IF(ISNUMBER('Historiske miljødeklarationer'!M73),'Historiske miljødeklarationer'!M73,0)</f>
        <v>0.15206152837613102</v>
      </c>
      <c r="J201" s="55">
        <f>IF(ISNUMBER('Historiske miljødeklarationer'!L73),'Historiske miljødeklarationer'!L73,0)</f>
        <v>0.12847822800515557</v>
      </c>
      <c r="K201" s="55">
        <f>IF(ISNUMBER('Historiske miljødeklarationer'!K73),'Historiske miljødeklarationer'!K73,0)</f>
        <v>9.8791645972038059E-2</v>
      </c>
      <c r="L201" s="55">
        <f>IF(ISNUMBER('Historiske miljødeklarationer'!J73),'Historiske miljødeklarationer'!J73,0)</f>
        <v>8.794332803046756E-2</v>
      </c>
      <c r="M201" s="55">
        <f>IF(ISNUMBER('Historiske miljødeklarationer'!I73),'Historiske miljødeklarationer'!I73,0)</f>
        <v>6.9175091586416271E-2</v>
      </c>
      <c r="N201" s="55">
        <f>IF(ISNUMBER('Historiske miljødeklarationer'!H73),'Historiske miljødeklarationer'!H73,0)</f>
        <v>5.8830500789293E-2</v>
      </c>
      <c r="O201" s="55">
        <f>IF(ISNUMBER('Historiske miljødeklarationer'!G73),'Historiske miljødeklarationer'!G73,0)</f>
        <v>7.0937935138974867E-2</v>
      </c>
      <c r="P201" s="55">
        <v>7.0600609525340641E-2</v>
      </c>
      <c r="Q201">
        <v>6.5413923769722229E-2</v>
      </c>
    </row>
    <row r="202" spans="2:19" ht="15.75">
      <c r="B202" s="2" t="s">
        <v>3</v>
      </c>
      <c r="D202" s="55">
        <f>IF(ISNUMBER('Historiske miljødeklarationer'!Z74),'Historiske miljødeklarationer'!Z74,0)</f>
        <v>4.1057613894106672E-3</v>
      </c>
      <c r="E202" s="55">
        <f>IF(ISNUMBER('Historiske miljødeklarationer'!Y74),'Historiske miljødeklarationer'!Y74,0)</f>
        <v>4.6773952482015383E-3</v>
      </c>
      <c r="F202" s="55">
        <f>IF(ISNUMBER('Historiske miljødeklarationer'!X74),'Historiske miljødeklarationer'!X74,0)</f>
        <v>4.5021907101360139E-3</v>
      </c>
      <c r="G202" s="55">
        <f>IF(ISNUMBER('Historiske miljødeklarationer'!W74),'Historiske miljødeklarationer'!W74,0)</f>
        <v>4.4283121750702736E-3</v>
      </c>
      <c r="H202" s="55">
        <f>IF(ISNUMBER('Historiske miljødeklarationer'!V74),'Historiske miljødeklarationer'!V74,0)</f>
        <v>3.8071129482228827E-3</v>
      </c>
      <c r="I202" s="55">
        <f>IF(ISNUMBER('Historiske miljødeklarationer'!M74),'Historiske miljødeklarationer'!M74,0)</f>
        <v>4.2536025796437475E-3</v>
      </c>
      <c r="J202" s="55">
        <f>IF(ISNUMBER('Historiske miljødeklarationer'!L74),'Historiske miljødeklarationer'!L74,0)</f>
        <v>3.5852262619304187E-3</v>
      </c>
      <c r="K202" s="55">
        <f>IF(ISNUMBER('Historiske miljødeklarationer'!K74),'Historiske miljødeklarationer'!K74,0)</f>
        <v>3.4866681326882055E-3</v>
      </c>
      <c r="L202" s="55">
        <f>IF(ISNUMBER('Historiske miljødeklarationer'!J74),'Historiske miljødeklarationer'!J74,0)</f>
        <v>3.6208913374999392E-3</v>
      </c>
      <c r="M202" s="55">
        <f>IF(ISNUMBER('Historiske miljødeklarationer'!I74),'Historiske miljødeklarationer'!I74,0)</f>
        <v>3.271468034999326E-3</v>
      </c>
      <c r="N202" s="55">
        <f>IF(ISNUMBER('Historiske miljødeklarationer'!H74),'Historiske miljødeklarationer'!H74,0)</f>
        <v>1.862496066549047E-3</v>
      </c>
      <c r="O202" s="55">
        <f>IF(ISNUMBER('Historiske miljødeklarationer'!G74),'Historiske miljødeklarationer'!G74,0)</f>
        <v>2.2878418738050575E-3</v>
      </c>
      <c r="P202" s="55">
        <v>2.019112474385203E-3</v>
      </c>
      <c r="Q202">
        <v>2.0150723329256238E-3</v>
      </c>
    </row>
    <row r="203" spans="2:19" ht="15.75">
      <c r="B203" s="2" t="s">
        <v>4</v>
      </c>
      <c r="D203" s="55">
        <f>IF(ISNUMBER('Historiske miljødeklarationer'!Z75),'Historiske miljødeklarationer'!Z75,0)</f>
        <v>316.95487931368984</v>
      </c>
      <c r="E203" s="55">
        <f>IF(ISNUMBER('Historiske miljødeklarationer'!Y75),'Historiske miljødeklarationer'!Y75,0)</f>
        <v>370.02208538020403</v>
      </c>
      <c r="F203" s="55">
        <f>IF(ISNUMBER('Historiske miljødeklarationer'!X75),'Historiske miljødeklarationer'!X75,0)</f>
        <v>355.54066623274093</v>
      </c>
      <c r="G203" s="55">
        <f>IF(ISNUMBER('Historiske miljødeklarationer'!W75),'Historiske miljødeklarationer'!W75,0)</f>
        <v>353.97366016994698</v>
      </c>
      <c r="H203" s="55">
        <f>IF(ISNUMBER('Historiske miljødeklarationer'!V75),'Historiske miljødeklarationer'!V75,0)</f>
        <v>340.79021704260487</v>
      </c>
      <c r="I203" s="55">
        <f>IF(ISNUMBER('Historiske miljødeklarationer'!M75),'Historiske miljødeklarationer'!M75,0)</f>
        <v>332.24627604832568</v>
      </c>
      <c r="J203" s="55">
        <f>IF(ISNUMBER('Historiske miljødeklarationer'!L75),'Historiske miljødeklarationer'!L75,0)</f>
        <v>274.17003299107944</v>
      </c>
      <c r="K203" s="55">
        <f>IF(ISNUMBER('Historiske miljødeklarationer'!K75),'Historiske miljødeklarationer'!K75,0)</f>
        <v>202.11473041583659</v>
      </c>
      <c r="L203" s="55">
        <f>IF(ISNUMBER('Historiske miljødeklarationer'!J75),'Historiske miljødeklarationer'!J75,0)</f>
        <v>270.38756240452</v>
      </c>
      <c r="M203" s="55">
        <f>IF(ISNUMBER('Historiske miljødeklarationer'!I75),'Historiske miljødeklarationer'!I75,0)</f>
        <v>216.64971829296343</v>
      </c>
      <c r="N203" s="55">
        <f>IF(ISNUMBER('Historiske miljødeklarationer'!H75),'Historiske miljødeklarationer'!H75,0)</f>
        <v>128.89960135041508</v>
      </c>
      <c r="O203" s="55">
        <f>IF(ISNUMBER('Historiske miljødeklarationer'!G75),'Historiske miljødeklarationer'!G75,0)</f>
        <v>175.99696100998415</v>
      </c>
      <c r="P203" s="55">
        <v>127.18911186425909</v>
      </c>
      <c r="Q203">
        <v>142.26873296169927</v>
      </c>
    </row>
    <row r="204" spans="2:19" ht="15.75">
      <c r="B204" s="2" t="s">
        <v>5</v>
      </c>
      <c r="D204" s="55">
        <f>IF(ISNUMBER('Historiske miljødeklarationer'!Z76),'Historiske miljødeklarationer'!Z76,0)</f>
        <v>4.3923931461525637E-2</v>
      </c>
      <c r="E204" s="55">
        <f>IF(ISNUMBER('Historiske miljødeklarationer'!Y76),'Historiske miljødeklarationer'!Y76,0)</f>
        <v>6.2183063347533228E-2</v>
      </c>
      <c r="F204" s="55">
        <f>IF(ISNUMBER('Historiske miljødeklarationer'!X76),'Historiske miljødeklarationer'!X76,0)</f>
        <v>8.5989280254002293E-2</v>
      </c>
      <c r="G204" s="55">
        <f>IF(ISNUMBER('Historiske miljødeklarationer'!W76),'Historiske miljødeklarationer'!W76,0)</f>
        <v>5.9145028016320274E-2</v>
      </c>
      <c r="H204" s="55">
        <f>IF(ISNUMBER('Historiske miljødeklarationer'!V76),'Historiske miljødeklarationer'!V76,0)</f>
        <v>3.4502956765365599E-2</v>
      </c>
      <c r="I204" s="55">
        <f>IF(ISNUMBER('Historiske miljødeklarationer'!M76),'Historiske miljødeklarationer'!M76,0)</f>
        <v>5.2248222942850232E-2</v>
      </c>
      <c r="J204" s="55">
        <f>IF(ISNUMBER('Historiske miljødeklarationer'!L76),'Historiske miljødeklarationer'!L76,0)</f>
        <v>3.6121139772144921E-2</v>
      </c>
      <c r="K204" s="55">
        <f>IF(ISNUMBER('Historiske miljødeklarationer'!K76),'Historiske miljødeklarationer'!K76,0)</f>
        <v>3.3468370698009245E-2</v>
      </c>
      <c r="L204" s="55">
        <f>IF(ISNUMBER('Historiske miljødeklarationer'!J76),'Historiske miljødeklarationer'!J76,0)</f>
        <v>4.6383427989776758E-2</v>
      </c>
      <c r="M204" s="55">
        <f>IF(ISNUMBER('Historiske miljødeklarationer'!I76),'Historiske miljødeklarationer'!I76,0)</f>
        <v>3.3072656080105338E-2</v>
      </c>
      <c r="N204" s="55">
        <f>IF(ISNUMBER('Historiske miljødeklarationer'!H76),'Historiske miljødeklarationer'!H76,0)</f>
        <v>2.2102300722189085E-2</v>
      </c>
      <c r="O204" s="55">
        <f>IF(ISNUMBER('Historiske miljødeklarationer'!G76),'Historiske miljødeklarationer'!G76,0)</f>
        <v>2.3638613060852836E-2</v>
      </c>
      <c r="P204" s="55">
        <v>2.212788250385473E-2</v>
      </c>
      <c r="Q204">
        <v>2.40237137331198E-2</v>
      </c>
    </row>
    <row r="205" spans="2:19" ht="15.75">
      <c r="B205" s="2" t="s">
        <v>6</v>
      </c>
      <c r="D205" s="55">
        <f>IF(ISNUMBER('Historiske miljødeklarationer'!Z77),'Historiske miljødeklarationer'!Z77,0)</f>
        <v>0.55605935478870494</v>
      </c>
      <c r="E205" s="55">
        <f>IF(ISNUMBER('Historiske miljødeklarationer'!Y77),'Historiske miljødeklarationer'!Y77,0)</f>
        <v>0.56024453913115502</v>
      </c>
      <c r="F205" s="55">
        <f>IF(ISNUMBER('Historiske miljødeklarationer'!X77),'Historiske miljødeklarationer'!X77,0)</f>
        <v>0.48775498218365426</v>
      </c>
      <c r="G205" s="55">
        <f>IF(ISNUMBER('Historiske miljødeklarationer'!W77),'Historiske miljødeklarationer'!W77,0)</f>
        <v>0.32116515119820477</v>
      </c>
      <c r="H205" s="55">
        <f>IF(ISNUMBER('Historiske miljødeklarationer'!V77),'Historiske miljødeklarationer'!V77,0)</f>
        <v>0.22672440237781979</v>
      </c>
      <c r="I205" s="55">
        <f>IF(ISNUMBER('Historiske miljødeklarationer'!M77),'Historiske miljødeklarationer'!M77,0)</f>
        <v>0.22013209124632196</v>
      </c>
      <c r="J205" s="55">
        <f>IF(ISNUMBER('Historiske miljødeklarationer'!L77),'Historiske miljødeklarationer'!L77,0)</f>
        <v>0.18085801568887219</v>
      </c>
      <c r="K205" s="55">
        <f>IF(ISNUMBER('Historiske miljødeklarationer'!K77),'Historiske miljødeklarationer'!K77,0)</f>
        <v>0.14940008268352251</v>
      </c>
      <c r="L205" s="55">
        <f>IF(ISNUMBER('Historiske miljødeklarationer'!J77),'Historiske miljødeklarationer'!J77,0)</f>
        <v>0.16171992118356421</v>
      </c>
      <c r="M205" s="55">
        <f>IF(ISNUMBER('Historiske miljødeklarationer'!I77),'Historiske miljødeklarationer'!I77,0)</f>
        <v>0.1195159848721444</v>
      </c>
      <c r="N205" s="55">
        <f>IF(ISNUMBER('Historiske miljødeklarationer'!H77),'Historiske miljødeklarationer'!H77,0)</f>
        <v>8.9338122781010734E-2</v>
      </c>
      <c r="O205" s="55">
        <f>IF(ISNUMBER('Historiske miljødeklarationer'!G77),'Historiske miljødeklarationer'!G77,0)</f>
        <v>0.10416672465918467</v>
      </c>
      <c r="P205" s="55">
        <v>0.1035253485861045</v>
      </c>
      <c r="Q205">
        <v>0.13554156323660332</v>
      </c>
    </row>
    <row r="206" spans="2:19">
      <c r="B206" s="2" t="s">
        <v>7</v>
      </c>
      <c r="D206" s="55">
        <f>IF(ISNUMBER('Historiske miljødeklarationer'!Z78),'Historiske miljødeklarationer'!Z78,0)</f>
        <v>0.1460919402785385</v>
      </c>
      <c r="E206" s="55">
        <f>IF(ISNUMBER('Historiske miljødeklarationer'!Y78),'Historiske miljødeklarationer'!Y78,0)</f>
        <v>0.13272271137735875</v>
      </c>
      <c r="F206" s="55">
        <f>IF(ISNUMBER('Historiske miljødeklarationer'!X78),'Historiske miljødeklarationer'!X78,0)</f>
        <v>9.8824354859386093E-2</v>
      </c>
      <c r="G206" s="55">
        <f>IF(ISNUMBER('Historiske miljødeklarationer'!W78),'Historiske miljødeklarationer'!W78,0)</f>
        <v>9.7935657491433681E-2</v>
      </c>
      <c r="H206" s="55">
        <f>IF(ISNUMBER('Historiske miljødeklarationer'!V78),'Historiske miljødeklarationer'!V78,0)</f>
        <v>8.0008782205342868E-2</v>
      </c>
      <c r="I206" s="55">
        <f>IF(ISNUMBER('Historiske miljødeklarationer'!M78),'Historiske miljødeklarationer'!M78,0)</f>
        <v>0.10534981223791284</v>
      </c>
      <c r="J206" s="55">
        <f>IF(ISNUMBER('Historiske miljødeklarationer'!L78),'Historiske miljødeklarationer'!L78,0)</f>
        <v>0.10259645883806316</v>
      </c>
      <c r="K206" s="55">
        <f>IF(ISNUMBER('Historiske miljødeklarationer'!K78),'Historiske miljødeklarationer'!K78,0)</f>
        <v>0.11005213794582337</v>
      </c>
      <c r="L206" s="55">
        <f>IF(ISNUMBER('Historiske miljødeklarationer'!J78),'Historiske miljødeklarationer'!J78,0)</f>
        <v>9.7462847137942982E-2</v>
      </c>
      <c r="M206" s="55">
        <f>IF(ISNUMBER('Historiske miljødeklarationer'!I78),'Historiske miljødeklarationer'!I78,0)</f>
        <v>9.1470616231492982E-2</v>
      </c>
      <c r="N206" s="55">
        <f>IF(ISNUMBER('Historiske miljødeklarationer'!H78),'Historiske miljødeklarationer'!H78,0)</f>
        <v>6.724986912357217E-2</v>
      </c>
      <c r="O206" s="55">
        <f>IF(ISNUMBER('Historiske miljødeklarationer'!G78),'Historiske miljødeklarationer'!G78,0)</f>
        <v>8.0093327952163215E-2</v>
      </c>
      <c r="P206" s="55">
        <v>9.1760011620449597E-2</v>
      </c>
      <c r="Q206">
        <v>8.8792007129617587E-2</v>
      </c>
    </row>
    <row r="207" spans="2:19">
      <c r="B207" s="2" t="s">
        <v>8</v>
      </c>
      <c r="D207" s="55">
        <f>IF(ISNUMBER('Historiske miljødeklarationer'!Z79),'Historiske miljødeklarationer'!Z79,0)</f>
        <v>6.0941173029028205E-2</v>
      </c>
      <c r="E207" s="55">
        <f>IF(ISNUMBER('Historiske miljødeklarationer'!Y79),'Historiske miljødeklarationer'!Y79,0)</f>
        <v>5.4767870498792739E-2</v>
      </c>
      <c r="F207" s="55">
        <f>IF(ISNUMBER('Historiske miljødeklarationer'!X79),'Historiske miljødeklarationer'!X79,0)</f>
        <v>3.9160291596504977E-2</v>
      </c>
      <c r="G207" s="55">
        <f>IF(ISNUMBER('Historiske miljødeklarationer'!W79),'Historiske miljødeklarationer'!W79,0)</f>
        <v>4.3452765820937697E-2</v>
      </c>
      <c r="H207" s="55">
        <f>IF(ISNUMBER('Historiske miljødeklarationer'!V79),'Historiske miljødeklarationer'!V79,0)</f>
        <v>3.3694956391975728E-2</v>
      </c>
      <c r="I207" s="55">
        <f>IF(ISNUMBER('Historiske miljødeklarationer'!M79),'Historiske miljødeklarationer'!M79,0)</f>
        <v>3.1741558049397614E-2</v>
      </c>
      <c r="J207" s="55">
        <f>IF(ISNUMBER('Historiske miljødeklarationer'!L79),'Historiske miljødeklarationer'!L79,0)</f>
        <v>2.7045514603384679E-2</v>
      </c>
      <c r="K207" s="55">
        <f>IF(ISNUMBER('Historiske miljødeklarationer'!K79),'Historiske miljødeklarationer'!K79,0)</f>
        <v>2.1223273988683247E-2</v>
      </c>
      <c r="L207" s="55">
        <f>IF(ISNUMBER('Historiske miljødeklarationer'!J79),'Historiske miljødeklarationer'!J79,0)</f>
        <v>1.7886302356664864E-2</v>
      </c>
      <c r="M207" s="55">
        <f>IF(ISNUMBER('Historiske miljødeklarationer'!I79),'Historiske miljødeklarationer'!I79,0)</f>
        <v>1.3461235662651163E-2</v>
      </c>
      <c r="N207" s="55">
        <f>IF(ISNUMBER('Historiske miljødeklarationer'!H79),'Historiske miljødeklarationer'!H79,0)</f>
        <v>9.6326962578590601E-3</v>
      </c>
      <c r="O207" s="55">
        <f>IF(ISNUMBER('Historiske miljødeklarationer'!G79),'Historiske miljødeklarationer'!G79,0)</f>
        <v>1.2729288049038166E-2</v>
      </c>
      <c r="P207" s="55">
        <v>1.2514045787317322E-2</v>
      </c>
      <c r="Q207">
        <v>1.121493720034129E-2</v>
      </c>
    </row>
    <row r="208" spans="2:19">
      <c r="B208" s="2" t="s">
        <v>9</v>
      </c>
      <c r="D208" s="55">
        <f>IF(ISNUMBER('Historiske miljødeklarationer'!Z80),'Historiske miljødeklarationer'!Z80,0)</f>
        <v>1.314735543646401E-2</v>
      </c>
      <c r="E208" s="55">
        <f>IF(ISNUMBER('Historiske miljødeklarationer'!Y80),'Historiske miljødeklarationer'!Y80,0)</f>
        <v>1.1284500988046724E-2</v>
      </c>
      <c r="F208" s="55">
        <f>IF(ISNUMBER('Historiske miljødeklarationer'!X80),'Historiske miljødeklarationer'!X80,0)</f>
        <v>1.2663969771041943E-2</v>
      </c>
      <c r="G208" s="55">
        <f>IF(ISNUMBER('Historiske miljødeklarationer'!W80),'Historiske miljødeklarationer'!W80,0)</f>
        <v>1.4601449637947463E-2</v>
      </c>
      <c r="H208" s="55">
        <f>IF(ISNUMBER('Historiske miljødeklarationer'!V80),'Historiske miljødeklarationer'!V80,0)</f>
        <v>1.3071104585352074E-2</v>
      </c>
      <c r="I208" s="55">
        <f>IF(ISNUMBER('Historiske miljødeklarationer'!M80),'Historiske miljødeklarationer'!M80,0)</f>
        <v>6.7404168546530497E-3</v>
      </c>
      <c r="J208" s="55">
        <f>IF(ISNUMBER('Historiske miljødeklarationer'!L80),'Historiske miljødeklarationer'!L80,0)</f>
        <v>6.2515333679934448E-3</v>
      </c>
      <c r="K208" s="55">
        <f>IF(ISNUMBER('Historiske miljødeklarationer'!K80),'Historiske miljødeklarationer'!K80,0)</f>
        <v>5.1422534963800805E-3</v>
      </c>
      <c r="L208" s="55">
        <f>IF(ISNUMBER('Historiske miljødeklarationer'!J80),'Historiske miljødeklarationer'!J80,0)</f>
        <v>9.7913466233652355E-3</v>
      </c>
      <c r="M208" s="55">
        <f>IF(ISNUMBER('Historiske miljødeklarationer'!I80),'Historiske miljødeklarationer'!I80,0)</f>
        <v>6.0246569208236263E-3</v>
      </c>
      <c r="N208" s="55">
        <f>IF(ISNUMBER('Historiske miljødeklarationer'!H80),'Historiske miljødeklarationer'!H80,0)</f>
        <v>3.1167265852874238E-3</v>
      </c>
      <c r="O208" s="55">
        <f>IF(ISNUMBER('Historiske miljødeklarationer'!G80),'Historiske miljødeklarationer'!G80,0)</f>
        <v>4.3820517437466863E-3</v>
      </c>
      <c r="P208" s="55">
        <v>3.7388105223784404E-3</v>
      </c>
      <c r="Q208">
        <v>9.1586027345379514E-3</v>
      </c>
    </row>
    <row r="209" spans="2:17">
      <c r="B209" s="2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 spans="2:17">
      <c r="B210" s="2" t="s">
        <v>11</v>
      </c>
      <c r="D210" s="55">
        <f>IF(ISNUMBER('Historiske miljødeklarationer'!Z82),'Historiske miljødeklarationer'!Z82,0)</f>
        <v>13.991372843317151</v>
      </c>
      <c r="E210" s="55">
        <f>IF(ISNUMBER('Historiske miljødeklarationer'!Y82),'Historiske miljødeklarationer'!Y82,0)</f>
        <v>11.16129293811745</v>
      </c>
      <c r="F210" s="55">
        <f>IF(ISNUMBER('Historiske miljødeklarationer'!X82),'Historiske miljødeklarationer'!X82,0)</f>
        <v>14.089170090370967</v>
      </c>
      <c r="G210" s="55">
        <f>IF(ISNUMBER('Historiske miljødeklarationer'!W82),'Historiske miljødeklarationer'!W82,0)</f>
        <v>14.717259925887557</v>
      </c>
      <c r="H210" s="55">
        <f>IF(ISNUMBER('Historiske miljødeklarationer'!V82),'Historiske miljødeklarationer'!V82,0)</f>
        <v>12.346508832171777</v>
      </c>
      <c r="I210" s="55">
        <f>IF(ISNUMBER('Historiske miljødeklarationer'!M82),'Historiske miljødeklarationer'!M82,0)</f>
        <v>9.9890315378134353</v>
      </c>
      <c r="J210" s="55">
        <f>IF(ISNUMBER('Historiske miljødeklarationer'!L82),'Historiske miljødeklarationer'!L82,0)</f>
        <v>9.8318908349514906</v>
      </c>
      <c r="K210" s="55">
        <f>IF(ISNUMBER('Historiske miljødeklarationer'!K82),'Historiske miljødeklarationer'!K82,0)</f>
        <v>6.4389911986104735</v>
      </c>
      <c r="L210" s="55">
        <f>IF(ISNUMBER('Historiske miljødeklarationer'!J82),'Historiske miljødeklarationer'!J82,0)</f>
        <v>8.7537233418953129</v>
      </c>
      <c r="M210" s="55">
        <f>IF(ISNUMBER('Historiske miljødeklarationer'!I82),'Historiske miljødeklarationer'!I82,0)</f>
        <v>7.5616423600454734</v>
      </c>
      <c r="N210" s="55">
        <f>IF(ISNUMBER('Historiske miljødeklarationer'!H82),'Historiske miljødeklarationer'!H82,0)</f>
        <v>4.4243980800178964</v>
      </c>
      <c r="O210" s="55">
        <f>IF(ISNUMBER('Historiske miljødeklarationer'!G82),'Historiske miljødeklarationer'!G82,0)</f>
        <v>6.3930573136857856</v>
      </c>
      <c r="P210" s="55">
        <v>4.3415853899879693</v>
      </c>
      <c r="Q210">
        <v>5.2751827009654235</v>
      </c>
    </row>
    <row r="211" spans="2:17">
      <c r="B211" s="2" t="s">
        <v>12</v>
      </c>
      <c r="D211" s="55">
        <f>IF(ISNUMBER('Historiske miljødeklarationer'!Z83),'Historiske miljødeklarationer'!Z83,0)</f>
        <v>1.7953507361217633</v>
      </c>
      <c r="E211" s="55">
        <f>IF(ISNUMBER('Historiske miljødeklarationer'!Y83),'Historiske miljødeklarationer'!Y83,0)</f>
        <v>1.432951367363825</v>
      </c>
      <c r="F211" s="55">
        <f>IF(ISNUMBER('Historiske miljødeklarationer'!X83),'Historiske miljødeklarationer'!X83,0)</f>
        <v>1.4860293238278977</v>
      </c>
      <c r="G211" s="55">
        <f>IF(ISNUMBER('Historiske miljødeklarationer'!W83),'Historiske miljødeklarationer'!W83,0)</f>
        <v>1.3740388011588762</v>
      </c>
      <c r="H211" s="55">
        <f>IF(ISNUMBER('Historiske miljødeklarationer'!V83),'Historiske miljødeklarationer'!V83,0)</f>
        <v>1.3568191526470652</v>
      </c>
      <c r="I211" s="55">
        <f>IF(ISNUMBER('Historiske miljødeklarationer'!M83),'Historiske miljødeklarationer'!M83,0)</f>
        <v>1.3459723684665512</v>
      </c>
      <c r="J211" s="55">
        <f>IF(ISNUMBER('Historiske miljødeklarationer'!L83),'Historiske miljødeklarationer'!L83,0)</f>
        <v>0.94139797808341186</v>
      </c>
      <c r="K211" s="55">
        <f>IF(ISNUMBER('Historiske miljødeklarationer'!K83),'Historiske miljødeklarationer'!K83,0)</f>
        <v>0.87814976879544848</v>
      </c>
      <c r="L211" s="55">
        <f>IF(ISNUMBER('Historiske miljødeklarationer'!J83),'Historiske miljødeklarationer'!J83,0)</f>
        <v>2.7265068519825797</v>
      </c>
      <c r="M211" s="55">
        <f>IF(ISNUMBER('Historiske miljødeklarationer'!I83),'Historiske miljødeklarationer'!I83,0)</f>
        <v>1.2672584811311047</v>
      </c>
      <c r="N211" s="55">
        <f>IF(ISNUMBER('Historiske miljødeklarationer'!H83),'Historiske miljødeklarationer'!H83,0)</f>
        <v>0.7281093421113336</v>
      </c>
      <c r="O211" s="55">
        <f>IF(ISNUMBER('Historiske miljødeklarationer'!G83),'Historiske miljødeklarationer'!G83,0)</f>
        <v>1.0121535881014148</v>
      </c>
      <c r="P211" s="55">
        <v>0.69658871319759508</v>
      </c>
      <c r="Q211">
        <v>0.90793671570985923</v>
      </c>
    </row>
    <row r="212" spans="2:17">
      <c r="B212" s="2" t="s">
        <v>13</v>
      </c>
      <c r="D212" s="55">
        <f>IF(ISNUMBER('Historiske miljødeklarationer'!Z84),'Historiske miljødeklarationer'!Z84,0)</f>
        <v>5.7330716494550309</v>
      </c>
      <c r="E212" s="55">
        <f>IF(ISNUMBER('Historiske miljødeklarationer'!Y84),'Historiske miljødeklarationer'!Y84,0)</f>
        <v>4.8665411733987867</v>
      </c>
      <c r="F212" s="55">
        <f>IF(ISNUMBER('Historiske miljødeklarationer'!X84),'Historiske miljødeklarationer'!X84,0)</f>
        <v>4.4758778379190209</v>
      </c>
      <c r="G212" s="55">
        <f>IF(ISNUMBER('Historiske miljødeklarationer'!W84),'Historiske miljødeklarationer'!W84,0)</f>
        <v>4.4652923122314379</v>
      </c>
      <c r="H212" s="55">
        <f>IF(ISNUMBER('Historiske miljødeklarationer'!V84),'Historiske miljødeklarationer'!V84,0)</f>
        <v>4.4409017395028147</v>
      </c>
      <c r="I212" s="55">
        <f>IF(ISNUMBER('Historiske miljødeklarationer'!M84),'Historiske miljødeklarationer'!M84,0)</f>
        <v>4.04544144795456</v>
      </c>
      <c r="J212" s="55">
        <f>IF(ISNUMBER('Historiske miljødeklarationer'!L84),'Historiske miljødeklarationer'!L84,0)</f>
        <v>3.929500433142771</v>
      </c>
      <c r="K212" s="55">
        <f>IF(ISNUMBER('Historiske miljødeklarationer'!K84),'Historiske miljødeklarationer'!K84,0)</f>
        <v>2.8707843124563759</v>
      </c>
      <c r="L212" s="55">
        <f>IF(ISNUMBER('Historiske miljødeklarationer'!J84),'Historiske miljødeklarationer'!J84,0)</f>
        <v>4.0199278883204448</v>
      </c>
      <c r="M212" s="55">
        <f>IF(ISNUMBER('Historiske miljødeklarationer'!I84),'Historiske miljødeklarationer'!I84,0)</f>
        <v>3.0033737197596548</v>
      </c>
      <c r="N212" s="55">
        <f>IF(ISNUMBER('Historiske miljødeklarationer'!H84),'Historiske miljødeklarationer'!H84,0)</f>
        <v>1.7652946164567891</v>
      </c>
      <c r="O212" s="55">
        <f>IF(ISNUMBER('Historiske miljødeklarationer'!G84),'Historiske miljødeklarationer'!G84,0)</f>
        <v>2.5462229437094326</v>
      </c>
      <c r="P212" s="55">
        <v>1.7042369671033357</v>
      </c>
      <c r="Q212">
        <v>1.9179283335731523</v>
      </c>
    </row>
    <row r="213" spans="2:17">
      <c r="B213" s="2" t="s">
        <v>14</v>
      </c>
      <c r="D213" s="55">
        <f>IF(ISNUMBER('Historiske miljødeklarationer'!Z85),'Historiske miljødeklarationer'!Z85,0)</f>
        <v>3.4270400519581994</v>
      </c>
      <c r="E213" s="55">
        <f>IF(ISNUMBER('Historiske miljødeklarationer'!Y85),'Historiske miljødeklarationer'!Y85,0)</f>
        <v>3.4889429142293942</v>
      </c>
      <c r="F213" s="55">
        <f>IF(ISNUMBER('Historiske miljødeklarationer'!X85),'Historiske miljødeklarationer'!X85,0)</f>
        <v>3.3300726187686807</v>
      </c>
      <c r="G213" s="55">
        <f>IF(ISNUMBER('Historiske miljødeklarationer'!W85),'Historiske miljødeklarationer'!W85,0)</f>
        <v>3.6756088816926762</v>
      </c>
      <c r="H213" s="55">
        <f>IF(ISNUMBER('Historiske miljødeklarationer'!V85),'Historiske miljødeklarationer'!V85,0)</f>
        <v>3.662551343497856</v>
      </c>
      <c r="I213" s="55">
        <f>IF(ISNUMBER('Historiske miljødeklarationer'!M85),'Historiske miljødeklarationer'!M85,0)</f>
        <v>2.8663832538826202</v>
      </c>
      <c r="J213" s="55">
        <f>IF(ISNUMBER('Historiske miljødeklarationer'!L85),'Historiske miljødeklarationer'!L85,0)</f>
        <v>3.1056924147180003</v>
      </c>
      <c r="K213" s="55">
        <f>IF(ISNUMBER('Historiske miljødeklarationer'!K85),'Historiske miljødeklarationer'!K85,0)</f>
        <v>3.2281652209505332</v>
      </c>
      <c r="L213" s="55">
        <f>IF(ISNUMBER('Historiske miljødeklarationer'!J85),'Historiske miljødeklarationer'!J85,0)</f>
        <v>3.0206337258374276</v>
      </c>
      <c r="M213" s="55">
        <f>IF(ISNUMBER('Historiske miljødeklarationer'!I85),'Historiske miljødeklarationer'!I85,0)</f>
        <v>3.2094752900324277</v>
      </c>
      <c r="N213" s="55">
        <f>IF(ISNUMBER('Historiske miljødeklarationer'!H85),'Historiske miljødeklarationer'!H85,0)</f>
        <v>3.6036736262257647</v>
      </c>
      <c r="O213" s="55">
        <f>IF(ISNUMBER('Historiske miljødeklarationer'!G85),'Historiske miljødeklarationer'!G85,0)</f>
        <v>3.2009029919681127</v>
      </c>
      <c r="P213" s="55">
        <v>3.205127419543456</v>
      </c>
      <c r="Q213">
        <v>2.9353346336649899</v>
      </c>
    </row>
    <row r="214" spans="2:17">
      <c r="B214" s="2" t="s">
        <v>15</v>
      </c>
      <c r="D214" s="55">
        <f>IF(ISNUMBER('Historiske miljødeklarationer'!Z86),'Historiske miljødeklarationer'!Z86,0)</f>
        <v>0.37508137592192836</v>
      </c>
      <c r="E214" s="55">
        <f>IF(ISNUMBER('Historiske miljødeklarationer'!Y86),'Historiske miljødeklarationer'!Y86,0)</f>
        <v>0.56248255099495914</v>
      </c>
      <c r="F214" s="55">
        <f>IF(ISNUMBER('Historiske miljødeklarationer'!X86),'Historiske miljødeklarationer'!X86,0)</f>
        <v>0.45814170651849012</v>
      </c>
      <c r="G214" s="55">
        <f>IF(ISNUMBER('Historiske miljødeklarationer'!W86),'Historiske miljødeklarationer'!W86,0)</f>
        <v>0.51839199735649943</v>
      </c>
      <c r="H214" s="55">
        <f>IF(ISNUMBER('Historiske miljødeklarationer'!V86),'Historiske miljødeklarationer'!V86,0)</f>
        <v>0.49754032631546397</v>
      </c>
      <c r="I214" s="55">
        <f>IF(ISNUMBER('Historiske miljødeklarationer'!M86),'Historiske miljødeklarationer'!M86,0)</f>
        <v>0.4418546046737406</v>
      </c>
      <c r="J214" s="55">
        <f>IF(ISNUMBER('Historiske miljødeklarationer'!L86),'Historiske miljødeklarationer'!L86,0)</f>
        <v>0.49217244899349843</v>
      </c>
      <c r="K214" s="55">
        <f>IF(ISNUMBER('Historiske miljødeklarationer'!K86),'Historiske miljødeklarationer'!K86,0)</f>
        <v>0.51795697358098935</v>
      </c>
      <c r="L214" s="55">
        <f>IF(ISNUMBER('Historiske miljødeklarationer'!J86),'Historiske miljødeklarationer'!J86,0)</f>
        <v>0.4716085688409829</v>
      </c>
      <c r="M214" s="55">
        <f>IF(ISNUMBER('Historiske miljødeklarationer'!I86),'Historiske miljødeklarationer'!I86,0)</f>
        <v>0.51346495383052404</v>
      </c>
      <c r="N214" s="55">
        <f>IF(ISNUMBER('Historiske miljødeklarationer'!H86),'Historiske miljødeklarationer'!H86,0)</f>
        <v>0.59314003321532849</v>
      </c>
      <c r="O214" s="55">
        <f>IF(ISNUMBER('Historiske miljødeklarationer'!G86),'Historiske miljødeklarationer'!G86,0)</f>
        <v>0.51610609513879457</v>
      </c>
      <c r="P214" s="55">
        <v>0.50190829400346237</v>
      </c>
      <c r="Q214">
        <v>0.44462889335996036</v>
      </c>
    </row>
    <row r="215" spans="2:17">
      <c r="B215" s="2" t="s">
        <v>16</v>
      </c>
      <c r="D215" s="55">
        <f>IF(ISNUMBER('Historiske miljødeklarationer'!Z87),'Historiske miljødeklarationer'!Z87,0)</f>
        <v>0.18678301321787594</v>
      </c>
      <c r="E215" s="55">
        <f>IF(ISNUMBER('Historiske miljødeklarationer'!Y87),'Historiske miljødeklarationer'!Y87,0)</f>
        <v>0.21729247144028507</v>
      </c>
      <c r="F215" s="55">
        <f>IF(ISNUMBER('Historiske miljødeklarationer'!X87),'Historiske miljødeklarationer'!X87,0)</f>
        <v>0.20203179965863885</v>
      </c>
      <c r="G215" s="55">
        <f>IF(ISNUMBER('Historiske miljødeklarationer'!W87),'Historiske miljødeklarationer'!W87,0)</f>
        <v>0.30537037673703438</v>
      </c>
      <c r="H215" s="55">
        <f>IF(ISNUMBER('Historiske miljødeklarationer'!V87),'Historiske miljødeklarationer'!V87,0)</f>
        <v>0.45467476287421071</v>
      </c>
      <c r="I215" s="55">
        <f>IF(ISNUMBER('Historiske miljødeklarationer'!M87),'Historiske miljødeklarationer'!M87,0)</f>
        <v>0.53555365240089992</v>
      </c>
      <c r="J215" s="55">
        <f>IF(ISNUMBER('Historiske miljødeklarationer'!L87),'Historiske miljødeklarationer'!L87,0)</f>
        <v>0.59854577333289394</v>
      </c>
      <c r="K215" s="55">
        <f>IF(ISNUMBER('Historiske miljødeklarationer'!K87),'Historiske miljødeklarationer'!K87,0)</f>
        <v>0.54724439573078232</v>
      </c>
      <c r="L215" s="55">
        <f>IF(ISNUMBER('Historiske miljødeklarationer'!J87),'Historiske miljødeklarationer'!J87,0)</f>
        <v>0.46558154789260364</v>
      </c>
      <c r="M215" s="55">
        <f>IF(ISNUMBER('Historiske miljødeklarationer'!I87),'Historiske miljødeklarationer'!I87,0)</f>
        <v>0.66446445366953366</v>
      </c>
      <c r="N215" s="55">
        <f>IF(ISNUMBER('Historiske miljødeklarationer'!H87),'Historiske miljødeklarationer'!H87,0)</f>
        <v>0.54952852902045335</v>
      </c>
      <c r="O215" s="55">
        <f>IF(ISNUMBER('Historiske miljødeklarationer'!G87),'Historiske miljødeklarationer'!G87,0)</f>
        <v>0.65676007675857417</v>
      </c>
      <c r="P215" s="55">
        <v>0.82582561970749757</v>
      </c>
      <c r="Q215">
        <v>1.3165790000301574</v>
      </c>
    </row>
    <row r="216" spans="2:17">
      <c r="B216" s="2" t="s">
        <v>17</v>
      </c>
      <c r="D216" s="55">
        <f>IF(ISNUMBER('Historiske miljødeklarationer'!Z88),'Historiske miljødeklarationer'!Z88,0)</f>
        <v>0</v>
      </c>
      <c r="E216" s="55">
        <f>IF(ISNUMBER('Historiske miljødeklarationer'!Y88),'Historiske miljødeklarationer'!Y88,0)</f>
        <v>0</v>
      </c>
      <c r="F216" s="55">
        <f>IF(ISNUMBER('Historiske miljødeklarationer'!X88),'Historiske miljødeklarationer'!X88,0)</f>
        <v>0</v>
      </c>
      <c r="G216" s="55">
        <f>IF(ISNUMBER('Historiske miljødeklarationer'!W88),'Historiske miljødeklarationer'!W88,0)</f>
        <v>0</v>
      </c>
      <c r="H216" s="55">
        <f>IF(ISNUMBER('Historiske miljødeklarationer'!V88),'Historiske miljødeklarationer'!V88,0)</f>
        <v>0</v>
      </c>
      <c r="I216" s="55">
        <f>IF(ISNUMBER('Historiske miljødeklarationer'!M88),'Historiske miljødeklarationer'!M88,0)</f>
        <v>0.12191264725432929</v>
      </c>
      <c r="J216" s="55">
        <f>IF(ISNUMBER('Historiske miljødeklarationer'!L88),'Historiske miljødeklarationer'!L88,0)</f>
        <v>0.12309314099689807</v>
      </c>
      <c r="K216" s="55">
        <f>IF(ISNUMBER('Historiske miljødeklarationer'!K88),'Historiske miljødeklarationer'!K88,0)</f>
        <v>0.1904526532153597</v>
      </c>
      <c r="L216" s="55">
        <f>IF(ISNUMBER('Historiske miljødeklarationer'!J88),'Historiske miljødeklarationer'!J88,0)</f>
        <v>4.7215294012462293E-2</v>
      </c>
      <c r="M216" s="55">
        <f>IF(ISNUMBER('Historiske miljødeklarationer'!I88),'Historiske miljødeklarationer'!I88,0)</f>
        <v>6.4588616508524696E-2</v>
      </c>
      <c r="N216" s="55">
        <f>IF(ISNUMBER('Historiske miljødeklarationer'!H88),'Historiske miljødeklarationer'!H88,0)</f>
        <v>0.10806582971834104</v>
      </c>
      <c r="O216" s="55">
        <f>IF(ISNUMBER('Historiske miljødeklarationer'!G88),'Historiske miljødeklarationer'!G88,0)</f>
        <v>5.5436861836969178E-2</v>
      </c>
      <c r="P216" s="55">
        <v>9.6986669392706518E-2</v>
      </c>
      <c r="Q216">
        <v>9.1573424959292132E-2</v>
      </c>
    </row>
    <row r="217" spans="2:17">
      <c r="B217" s="2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</row>
    <row r="218" spans="2:17">
      <c r="B218" s="2" t="s">
        <v>19</v>
      </c>
      <c r="D218" s="55">
        <f>IF(ISNUMBER('Historiske miljødeklarationer'!Z90),'Historiske miljødeklarationer'!Z90,0)</f>
        <v>101.38006603317159</v>
      </c>
      <c r="E218" s="55">
        <f>IF(ISNUMBER('Historiske miljødeklarationer'!Y90),'Historiske miljødeklarationer'!Y90,0)</f>
        <v>122.76231612251441</v>
      </c>
      <c r="F218" s="55">
        <f>IF(ISNUMBER('Historiske miljødeklarationer'!X90),'Historiske miljødeklarationer'!X90,0)</f>
        <v>128.08884130879588</v>
      </c>
      <c r="G218" s="55">
        <f>IF(ISNUMBER('Historiske miljødeklarationer'!W90),'Historiske miljødeklarationer'!W90,0)</f>
        <v>126.42510090255232</v>
      </c>
      <c r="H218" s="55">
        <f>IF(ISNUMBER('Historiske miljødeklarationer'!V90),'Historiske miljødeklarationer'!V90,0)</f>
        <v>116.05080871008188</v>
      </c>
      <c r="I218" s="55">
        <f>IF(ISNUMBER('Historiske miljødeklarationer'!M90),'Historiske miljødeklarationer'!M90,0)</f>
        <v>108.4393387561351</v>
      </c>
      <c r="J218" s="55">
        <f>IF(ISNUMBER('Historiske miljødeklarationer'!L90),'Historiske miljødeklarationer'!L90,0)</f>
        <v>92.035065901520412</v>
      </c>
      <c r="K218" s="55">
        <f>IF(ISNUMBER('Historiske miljødeklarationer'!K90),'Historiske miljødeklarationer'!K90,0)</f>
        <v>63.828280321632626</v>
      </c>
      <c r="L218" s="55">
        <f>IF(ISNUMBER('Historiske miljødeklarationer'!J90),'Historiske miljødeklarationer'!J90,0)</f>
        <v>93.248662922461989</v>
      </c>
      <c r="M218" s="55">
        <f>IF(ISNUMBER('Historiske miljødeklarationer'!I90),'Historiske miljødeklarationer'!I90,0)</f>
        <v>74.480237083978537</v>
      </c>
      <c r="N218" s="55">
        <f>IF(ISNUMBER('Historiske miljødeklarationer'!H90),'Historiske miljødeklarationer'!H90,0)</f>
        <v>42.448563045874884</v>
      </c>
      <c r="O218" s="55">
        <f>IF(ISNUMBER('Historiske miljødeklarationer'!G90),'Historiske miljødeklarationer'!G90,0)</f>
        <v>57.159795898617404</v>
      </c>
      <c r="P218" s="55">
        <v>38.906677020773252</v>
      </c>
    </row>
    <row r="219" spans="2:17">
      <c r="B219" s="2" t="s">
        <v>20</v>
      </c>
      <c r="D219" s="55">
        <f>IF(ISNUMBER('Historiske miljødeklarationer'!Z91),'Historiske miljødeklarationer'!Z91,0)</f>
        <v>1.0756351808562381</v>
      </c>
      <c r="E219" s="55">
        <f>IF(ISNUMBER('Historiske miljødeklarationer'!Y91),'Historiske miljødeklarationer'!Y91,0)</f>
        <v>1.1910596768579345</v>
      </c>
      <c r="F219" s="55">
        <f>IF(ISNUMBER('Historiske miljødeklarationer'!X91),'Historiske miljødeklarationer'!X91,0)</f>
        <v>1.6049095420067454</v>
      </c>
      <c r="G219" s="55">
        <f>IF(ISNUMBER('Historiske miljødeklarationer'!W91),'Historiske miljødeklarationer'!W91,0)</f>
        <v>1.4920717778197083</v>
      </c>
      <c r="H219" s="55">
        <f>IF(ISNUMBER('Historiske miljødeklarationer'!V91),'Historiske miljødeklarationer'!V91,0)</f>
        <v>1.7820161777073804</v>
      </c>
      <c r="I219" s="55">
        <f>IF(ISNUMBER('Historiske miljødeklarationer'!M91),'Historiske miljødeklarationer'!M91,0)</f>
        <v>3.1816799453587565</v>
      </c>
      <c r="J219" s="55">
        <f>IF(ISNUMBER('Historiske miljødeklarationer'!L91),'Historiske miljødeklarationer'!L91,0)</f>
        <v>1.7425061143790384</v>
      </c>
      <c r="K219" s="55">
        <f>IF(ISNUMBER('Historiske miljødeklarationer'!K91),'Historiske miljødeklarationer'!K91,0)</f>
        <v>1.436654666690856</v>
      </c>
      <c r="L219" s="55">
        <f>IF(ISNUMBER('Historiske miljødeklarationer'!J91),'Historiske miljødeklarationer'!J91,0)</f>
        <v>1.0223932424009816</v>
      </c>
      <c r="M219" s="55">
        <f>IF(ISNUMBER('Historiske miljødeklarationer'!I91),'Historiske miljødeklarationer'!I91,0)</f>
        <v>0.71255035511397047</v>
      </c>
      <c r="N219" s="55">
        <f>IF(ISNUMBER('Historiske miljødeklarationer'!H91),'Historiske miljødeklarationer'!H91,0)</f>
        <v>1.1892182288412492</v>
      </c>
      <c r="O219" s="55">
        <f>IF(ISNUMBER('Historiske miljødeklarationer'!G91),'Historiske miljødeklarationer'!G91,0)</f>
        <v>0.96316581089352438</v>
      </c>
      <c r="P219" s="55">
        <v>1.0535389627730407</v>
      </c>
    </row>
    <row r="220" spans="2:17">
      <c r="B220" s="2" t="s">
        <v>21</v>
      </c>
      <c r="D220" s="55">
        <f>IF(ISNUMBER('Historiske miljødeklarationer'!Z92),'Historiske miljødeklarationer'!Z92,0)</f>
        <v>24.218701805058309</v>
      </c>
      <c r="E220" s="55">
        <f>IF(ISNUMBER('Historiske miljødeklarationer'!Y92),'Historiske miljødeklarationer'!Y92,0)</f>
        <v>26.918967393551274</v>
      </c>
      <c r="F220" s="55">
        <f>IF(ISNUMBER('Historiske miljødeklarationer'!X92),'Historiske miljødeklarationer'!X92,0)</f>
        <v>17.94423003732949</v>
      </c>
      <c r="G220" s="55">
        <f>IF(ISNUMBER('Historiske miljødeklarationer'!W92),'Historiske miljødeklarationer'!W92,0)</f>
        <v>18.55400451113475</v>
      </c>
      <c r="H220" s="55">
        <f>IF(ISNUMBER('Historiske miljødeklarationer'!V92),'Historiske miljødeklarationer'!V92,0)</f>
        <v>20.394954017732665</v>
      </c>
      <c r="I220" s="55">
        <f>IF(ISNUMBER('Historiske miljødeklarationer'!M92),'Historiske miljødeklarationer'!M92,0)</f>
        <v>18.478204769643359</v>
      </c>
      <c r="J220" s="55">
        <f>IF(ISNUMBER('Historiske miljødeklarationer'!L92),'Historiske miljødeklarationer'!L92,0)</f>
        <v>14.150832619275267</v>
      </c>
      <c r="K220" s="55">
        <f>IF(ISNUMBER('Historiske miljødeklarationer'!K92),'Historiske miljødeklarationer'!K92,0)</f>
        <v>12.194750963586936</v>
      </c>
      <c r="L220" s="55">
        <f>IF(ISNUMBER('Historiske miljødeklarationer'!J92),'Historiske miljødeklarationer'!J92,0)</f>
        <v>9.6918087358811107</v>
      </c>
      <c r="M220" s="55">
        <f>IF(ISNUMBER('Historiske miljødeklarationer'!I92),'Historiske miljødeklarationer'!I92,0)</f>
        <v>6.4445664210038789</v>
      </c>
      <c r="N220" s="55">
        <f>IF(ISNUMBER('Historiske miljødeklarationer'!H92),'Historiske miljødeklarationer'!H92,0)</f>
        <v>5.7784548694202682</v>
      </c>
      <c r="O220" s="55">
        <f>IF(ISNUMBER('Historiske miljødeklarationer'!G92),'Historiske miljødeklarationer'!G92,0)</f>
        <v>7.7375784078806387</v>
      </c>
      <c r="P220" s="55">
        <v>6.578485619618319</v>
      </c>
    </row>
    <row r="221" spans="2:17">
      <c r="B221" s="2" t="s">
        <v>22</v>
      </c>
      <c r="D221" s="55">
        <f>IF(ISNUMBER('Historiske miljødeklarationer'!Z93),'Historiske miljødeklarationer'!Z93,0)</f>
        <v>14.595653042532421</v>
      </c>
      <c r="E221" s="55">
        <f>IF(ISNUMBER('Historiske miljødeklarationer'!Y93),'Historiske miljødeklarationer'!Y93,0)</f>
        <v>13.458486285914409</v>
      </c>
      <c r="F221" s="55">
        <f>IF(ISNUMBER('Historiske miljødeklarationer'!X93),'Historiske miljødeklarationer'!X93,0)</f>
        <v>14.333582882621405</v>
      </c>
      <c r="G221" s="55">
        <f>IF(ISNUMBER('Historiske miljødeklarationer'!W93),'Historiske miljødeklarationer'!W93,0)</f>
        <v>13.212568443045246</v>
      </c>
      <c r="H221" s="55">
        <f>IF(ISNUMBER('Historiske miljødeklarationer'!V93),'Historiske miljødeklarationer'!V93,0)</f>
        <v>14.858152466802091</v>
      </c>
      <c r="I221" s="55">
        <f>IF(ISNUMBER('Historiske miljødeklarationer'!M93),'Historiske miljødeklarationer'!M93,0)</f>
        <v>27.835172790311077</v>
      </c>
      <c r="J221" s="55">
        <f>IF(ISNUMBER('Historiske miljødeklarationer'!L93),'Historiske miljødeklarationer'!L93,0)</f>
        <v>26.795311736240009</v>
      </c>
      <c r="K221" s="55">
        <f>IF(ISNUMBER('Historiske miljødeklarationer'!K93),'Historiske miljødeklarationer'!K93,0)</f>
        <v>28.897163566999172</v>
      </c>
      <c r="L221" s="55">
        <f>IF(ISNUMBER('Historiske miljødeklarationer'!J93),'Historiske miljødeklarationer'!J93,0)</f>
        <v>27.356448282034936</v>
      </c>
      <c r="M221" s="55">
        <f>IF(ISNUMBER('Historiske miljødeklarationer'!I93),'Historiske miljødeklarationer'!I93,0)</f>
        <v>25.547653078855294</v>
      </c>
      <c r="N221" s="55">
        <f>IF(ISNUMBER('Historiske miljødeklarationer'!H93),'Historiske miljødeklarationer'!H93,0)</f>
        <v>26.725321988676512</v>
      </c>
      <c r="O221" s="55">
        <f>IF(ISNUMBER('Historiske miljødeklarationer'!G93),'Historiske miljødeklarationer'!G93,0)</f>
        <v>30.716552256076877</v>
      </c>
      <c r="P221" s="55">
        <v>41.775026136789677</v>
      </c>
    </row>
    <row r="222" spans="2:17">
      <c r="B222" s="2" t="s">
        <v>23</v>
      </c>
      <c r="D222" s="55">
        <f>IF(ISNUMBER('Historiske miljødeklarationer'!Z94),'Historiske miljødeklarationer'!Z94,0)</f>
        <v>18.063112749817513</v>
      </c>
      <c r="E222" s="55">
        <f>IF(ISNUMBER('Historiske miljødeklarationer'!Y94),'Historiske miljødeklarationer'!Y94,0)</f>
        <v>19.50664550997859</v>
      </c>
      <c r="F222" s="55">
        <f>IF(ISNUMBER('Historiske miljødeklarationer'!X94),'Historiske miljødeklarationer'!X94,0)</f>
        <v>18.967230416316955</v>
      </c>
      <c r="G222" s="55">
        <f>IF(ISNUMBER('Historiske miljødeklarationer'!W94),'Historiske miljødeklarationer'!W94,0)</f>
        <v>19.032468847069477</v>
      </c>
      <c r="H222" s="55">
        <f>IF(ISNUMBER('Historiske miljødeklarationer'!V94),'Historiske miljødeklarationer'!V94,0)</f>
        <v>19.673778026798363</v>
      </c>
      <c r="I222" s="55">
        <f>IF(ISNUMBER('Historiske miljødeklarationer'!M94),'Historiske miljødeklarationer'!M94,0)</f>
        <v>15.318690355114331</v>
      </c>
      <c r="J222" s="55">
        <f>IF(ISNUMBER('Historiske miljødeklarationer'!L94),'Historiske miljødeklarationer'!L94,0)</f>
        <v>16.501468479186588</v>
      </c>
      <c r="K222" s="55">
        <f>IF(ISNUMBER('Historiske miljødeklarationer'!K94),'Historiske miljødeklarationer'!K94,0)</f>
        <v>18.324144475821214</v>
      </c>
      <c r="L222" s="55">
        <f>IF(ISNUMBER('Historiske miljødeklarationer'!J94),'Historiske miljødeklarationer'!J94,0)</f>
        <v>16.326150071648691</v>
      </c>
      <c r="M222" s="55">
        <f>IF(ISNUMBER('Historiske miljødeklarationer'!I94),'Historiske miljødeklarationer'!I94,0)</f>
        <v>16.961349220075011</v>
      </c>
      <c r="N222" s="55">
        <f>IF(ISNUMBER('Historiske miljødeklarationer'!H94),'Historiske miljødeklarationer'!H94,0)</f>
        <v>19.641828098745997</v>
      </c>
      <c r="O222" s="55">
        <f>IF(ISNUMBER('Historiske miljødeklarationer'!G94),'Historiske miljødeklarationer'!G94,0)</f>
        <v>17.518571243254033</v>
      </c>
      <c r="P222" s="55">
        <v>17.529401004710291</v>
      </c>
    </row>
    <row r="223" spans="2:17">
      <c r="B223" s="2" t="s">
        <v>24</v>
      </c>
      <c r="D223" s="55">
        <f>IF(ISNUMBER('Historiske miljødeklarationer'!Z95),'Historiske miljødeklarationer'!Z95,0)</f>
        <v>0</v>
      </c>
      <c r="E223" s="55">
        <f>IF(ISNUMBER('Historiske miljødeklarationer'!Y95),'Historiske miljødeklarationer'!Y95,0)</f>
        <v>0</v>
      </c>
      <c r="F223" s="55">
        <f>IF(ISNUMBER('Historiske miljødeklarationer'!X95),'Historiske miljødeklarationer'!X95,0)</f>
        <v>0</v>
      </c>
      <c r="G223" s="55">
        <f>IF(ISNUMBER('Historiske miljødeklarationer'!W95),'Historiske miljødeklarationer'!W95,0)</f>
        <v>0</v>
      </c>
      <c r="H223" s="55">
        <f>IF(ISNUMBER('Historiske miljødeklarationer'!V95),'Historiske miljødeklarationer'!V95,0)</f>
        <v>0</v>
      </c>
      <c r="I223" s="55">
        <f>IF(ISNUMBER('Historiske miljødeklarationer'!M95),'Historiske miljødeklarationer'!M95,0)</f>
        <v>8.5124971240742198E-2</v>
      </c>
      <c r="J223" s="55">
        <f>IF(ISNUMBER('Historiske miljødeklarationer'!L95),'Historiske miljødeklarationer'!L95,0)</f>
        <v>8.4658995706727372E-2</v>
      </c>
      <c r="K223" s="55">
        <f>IF(ISNUMBER('Historiske miljødeklarationer'!K95),'Historiske miljødeklarationer'!K95,0)</f>
        <v>0.13827384411526114</v>
      </c>
      <c r="L223" s="55">
        <f>IF(ISNUMBER('Historiske miljødeklarationer'!J95),'Historiske miljødeklarationer'!J95,0)</f>
        <v>6.4102515958525438E-2</v>
      </c>
      <c r="M223" s="55">
        <f>IF(ISNUMBER('Historiske miljødeklarationer'!I95),'Historiske miljødeklarationer'!I95,0)</f>
        <v>8.7689654529821859E-2</v>
      </c>
      <c r="N223" s="55">
        <f>IF(ISNUMBER('Historiske miljødeklarationer'!H95),'Historiske miljødeklarationer'!H95,0)</f>
        <v>0.12007314413149005</v>
      </c>
      <c r="O223" s="55">
        <f>IF(ISNUMBER('Historiske miljødeklarationer'!G95),'Historiske miljødeklarationer'!G95,0)</f>
        <v>6.1596513152187976E-2</v>
      </c>
      <c r="P223" s="55">
        <v>0.10776296599189611</v>
      </c>
    </row>
    <row r="224" spans="2:17">
      <c r="B224" s="2" t="s">
        <v>25</v>
      </c>
      <c r="D224" s="55">
        <f>IF(ISNUMBER('Historiske miljødeklarationer'!Z96),'Historiske miljødeklarationer'!Z96,0)</f>
        <v>0</v>
      </c>
      <c r="E224" s="55">
        <f>IF(ISNUMBER('Historiske miljødeklarationer'!Y96),'Historiske miljødeklarationer'!Y96,0)</f>
        <v>0</v>
      </c>
      <c r="F224" s="55">
        <f>IF(ISNUMBER('Historiske miljødeklarationer'!X96),'Historiske miljødeklarationer'!X96,0)</f>
        <v>0</v>
      </c>
      <c r="G224" s="55">
        <f>IF(ISNUMBER('Historiske miljødeklarationer'!W96),'Historiske miljødeklarationer'!W96,0)</f>
        <v>0</v>
      </c>
      <c r="H224" s="55">
        <f>IF(ISNUMBER('Historiske miljødeklarationer'!V96),'Historiske miljødeklarationer'!V96,0)</f>
        <v>0</v>
      </c>
      <c r="I224" s="55">
        <f>IF(ISNUMBER('Historiske miljødeklarationer'!M96),'Historiske miljødeklarationer'!M96,0)</f>
        <v>9.2711853947365253</v>
      </c>
      <c r="J224" s="55">
        <f>IF(ISNUMBER('Historiske miljødeklarationer'!L96),'Historiske miljødeklarationer'!L96,0)</f>
        <v>2.9264290012560181</v>
      </c>
      <c r="K224" s="55">
        <f>IF(ISNUMBER('Historiske miljødeklarationer'!K96),'Historiske miljødeklarationer'!K96,0)</f>
        <v>2.3206489187218846</v>
      </c>
      <c r="L224" s="55">
        <f>IF(ISNUMBER('Historiske miljødeklarationer'!J96),'Historiske miljødeklarationer'!J96,0)</f>
        <v>12.842103113426642</v>
      </c>
      <c r="M224" s="55">
        <f>IF(ISNUMBER('Historiske miljødeklarationer'!I96),'Historiske miljødeklarationer'!I96,0)</f>
        <v>10.43584571762783</v>
      </c>
      <c r="N224" s="55">
        <f>IF(ISNUMBER('Historiske miljødeklarationer'!H96),'Historiske miljødeklarationer'!H96,0)</f>
        <v>1.2624239408333207</v>
      </c>
      <c r="O224" s="55">
        <f>IF(ISNUMBER('Historiske miljødeklarationer'!G96),'Historiske miljødeklarationer'!G96,0)</f>
        <v>4.3710885226232739</v>
      </c>
      <c r="P224" s="55">
        <v>2.7946891642245428</v>
      </c>
    </row>
    <row r="225" spans="2:16">
      <c r="B225" s="2" t="s">
        <v>26</v>
      </c>
      <c r="D225" s="55">
        <f>IF(ISNUMBER('Historiske miljødeklarationer'!Z97),'Historiske miljødeklarationer'!Z97,0)</f>
        <v>0</v>
      </c>
      <c r="E225" s="55">
        <f>IF(ISNUMBER('Historiske miljødeklarationer'!Y97),'Historiske miljødeklarationer'!Y97,0)</f>
        <v>0</v>
      </c>
      <c r="F225" s="55">
        <f>IF(ISNUMBER('Historiske miljødeklarationer'!X97),'Historiske miljødeklarationer'!X97,0)</f>
        <v>0</v>
      </c>
      <c r="G225" s="55">
        <f>IF(ISNUMBER('Historiske miljødeklarationer'!W97),'Historiske miljødeklarationer'!W97,0)</f>
        <v>0</v>
      </c>
      <c r="H225" s="55">
        <f>IF(ISNUMBER('Historiske miljødeklarationer'!V97),'Historiske miljødeklarationer'!V97,0)</f>
        <v>0</v>
      </c>
      <c r="I225" s="55">
        <f>IF(ISNUMBER('Historiske miljødeklarationer'!M97),'Historiske miljødeklarationer'!M97,0)</f>
        <v>0.34596277511772444</v>
      </c>
      <c r="J225" s="55">
        <f>IF(ISNUMBER('Historiske miljødeklarationer'!L97),'Historiske miljødeklarationer'!L97,0)</f>
        <v>0.45558890647118611</v>
      </c>
      <c r="K225" s="55">
        <f>IF(ISNUMBER('Historiske miljødeklarationer'!K97),'Historiske miljødeklarationer'!K97,0)</f>
        <v>0.81586825137192576</v>
      </c>
      <c r="L225" s="55">
        <f>IF(ISNUMBER('Historiske miljødeklarationer'!J97),'Historiske miljødeklarationer'!J97,0)</f>
        <v>0.33831694305203258</v>
      </c>
      <c r="M225" s="55">
        <f>IF(ISNUMBER('Historiske miljødeklarationer'!I97),'Historiske miljødeklarationer'!I97,0)</f>
        <v>0.42624902455113772</v>
      </c>
      <c r="N225" s="55">
        <f>IF(ISNUMBER('Historiske miljødeklarationer'!H97),'Historiske miljødeklarationer'!H97,0)</f>
        <v>0</v>
      </c>
      <c r="O225" s="55">
        <f>IF(ISNUMBER('Historiske miljødeklarationer'!G97),'Historiske miljødeklarationer'!G97,0)</f>
        <v>0</v>
      </c>
      <c r="P225" s="55">
        <v>0</v>
      </c>
    </row>
  </sheetData>
  <sheetProtection algorithmName="SHA-512" hashValue="qJFstafFD7vCF+y9YXQ/7i43GAnzJzq9EeFxXAFdv8+HiNeF3TnHqjyIFHIFP6Zv8+GoIdTZe2jzEHsI8CKZTw==" saltValue="RypLr/BKxc4R5ev1Y0WX4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2:M34"/>
  <sheetViews>
    <sheetView workbookViewId="0">
      <selection activeCell="P17" sqref="P17"/>
    </sheetView>
  </sheetViews>
  <sheetFormatPr defaultRowHeight="12.75"/>
  <cols>
    <col min="2" max="2" width="32.7109375" bestFit="1" customWidth="1"/>
    <col min="6" max="6" width="32.7109375" bestFit="1" customWidth="1"/>
    <col min="11" max="11" width="32.7109375" bestFit="1" customWidth="1"/>
  </cols>
  <sheetData>
    <row r="2" spans="1:13">
      <c r="B2" t="s">
        <v>59</v>
      </c>
      <c r="C2" t="e">
        <f>#REF!</f>
        <v>#REF!</v>
      </c>
      <c r="F2" t="s">
        <v>70</v>
      </c>
    </row>
    <row r="3" spans="1:13">
      <c r="B3" t="s">
        <v>60</v>
      </c>
      <c r="C3" t="e">
        <f>#REF!</f>
        <v>#REF!</v>
      </c>
      <c r="F3" t="e">
        <f>VLOOKUP(C2,MetodeOpslag,2,FALSE)</f>
        <v>#REF!</v>
      </c>
    </row>
    <row r="4" spans="1:13">
      <c r="B4" t="s">
        <v>52</v>
      </c>
      <c r="C4" t="e">
        <f>#REF!</f>
        <v>#REF!</v>
      </c>
      <c r="F4" t="e">
        <f>VLOOKUP(C2,MetodeOpslag,3,FALSE)</f>
        <v>#REF!</v>
      </c>
    </row>
    <row r="5" spans="1:13">
      <c r="B5" t="s">
        <v>61</v>
      </c>
      <c r="C5" s="57" t="e">
        <f>#REF!</f>
        <v>#REF!</v>
      </c>
    </row>
    <row r="8" spans="1:13">
      <c r="B8" t="s">
        <v>62</v>
      </c>
      <c r="C8" t="e">
        <f>C3</f>
        <v>#REF!</v>
      </c>
      <c r="D8" s="50" t="s">
        <v>79</v>
      </c>
      <c r="F8" t="s">
        <v>63</v>
      </c>
      <c r="G8" t="e">
        <f>C3</f>
        <v>#REF!</v>
      </c>
      <c r="H8" s="50" t="s">
        <v>79</v>
      </c>
      <c r="K8" t="s">
        <v>56</v>
      </c>
      <c r="L8" t="e">
        <f>C3</f>
        <v>#REF!</v>
      </c>
      <c r="M8" s="50" t="s">
        <v>79</v>
      </c>
    </row>
    <row r="9" spans="1:13" ht="15.75">
      <c r="A9">
        <v>2</v>
      </c>
      <c r="B9" s="2" t="s">
        <v>1</v>
      </c>
      <c r="C9" t="e">
        <f t="shared" ref="C9:C17" ca="1" si="0">HLOOKUP($C$8,INDIRECT($F$3),A9,FALSE)</f>
        <v>#REF!</v>
      </c>
      <c r="D9" t="e">
        <f ca="1">C9/(1-$C$5)</f>
        <v>#REF!</v>
      </c>
      <c r="F9" s="2" t="s">
        <v>1</v>
      </c>
      <c r="G9" t="e">
        <f ca="1">HLOOKUP($G$8,INDIRECT($F$4),A9,FALSE)</f>
        <v>#REF!</v>
      </c>
      <c r="H9" t="e">
        <f ca="1">G9/(1-$C$5)</f>
        <v>#REF!</v>
      </c>
      <c r="K9" s="2" t="s">
        <v>1</v>
      </c>
      <c r="L9" t="e">
        <f ca="1">0.6*G9+0.4*C9</f>
        <v>#REF!</v>
      </c>
      <c r="M9" t="e">
        <f ca="1">L9/(1-$C$5)</f>
        <v>#REF!</v>
      </c>
    </row>
    <row r="10" spans="1:13" ht="15.75">
      <c r="A10">
        <v>3</v>
      </c>
      <c r="B10" s="2" t="s">
        <v>2</v>
      </c>
      <c r="C10" t="e">
        <f t="shared" ca="1" si="0"/>
        <v>#REF!</v>
      </c>
      <c r="D10" t="e">
        <f t="shared" ref="D10:D34" ca="1" si="1">C10/(1-$C$5)</f>
        <v>#REF!</v>
      </c>
      <c r="F10" s="2" t="s">
        <v>2</v>
      </c>
      <c r="G10" t="e">
        <f t="shared" ref="G10:G34" ca="1" si="2">HLOOKUP($G$8,INDIRECT($F$4),A10,FALSE)</f>
        <v>#REF!</v>
      </c>
      <c r="H10" t="e">
        <f t="shared" ref="H10:H34" ca="1" si="3">G10/(1-$C$5)</f>
        <v>#REF!</v>
      </c>
      <c r="K10" s="2" t="s">
        <v>2</v>
      </c>
      <c r="L10" t="e">
        <f t="shared" ref="L10:L34" ca="1" si="4">0.6*G10+0.4*C10</f>
        <v>#REF!</v>
      </c>
      <c r="M10" t="e">
        <f t="shared" ref="M10:M34" ca="1" si="5">L10/(1-$C$5)</f>
        <v>#REF!</v>
      </c>
    </row>
    <row r="11" spans="1:13" ht="15.75">
      <c r="A11">
        <v>4</v>
      </c>
      <c r="B11" s="2" t="s">
        <v>3</v>
      </c>
      <c r="C11" t="e">
        <f t="shared" ca="1" si="0"/>
        <v>#REF!</v>
      </c>
      <c r="D11" t="e">
        <f t="shared" ca="1" si="1"/>
        <v>#REF!</v>
      </c>
      <c r="F11" s="2" t="s">
        <v>3</v>
      </c>
      <c r="G11" t="e">
        <f t="shared" ca="1" si="2"/>
        <v>#REF!</v>
      </c>
      <c r="H11" t="e">
        <f t="shared" ca="1" si="3"/>
        <v>#REF!</v>
      </c>
      <c r="K11" s="2" t="s">
        <v>3</v>
      </c>
      <c r="L11" t="e">
        <f t="shared" ca="1" si="4"/>
        <v>#REF!</v>
      </c>
      <c r="M11" t="e">
        <f t="shared" ca="1" si="5"/>
        <v>#REF!</v>
      </c>
    </row>
    <row r="12" spans="1:13" ht="15.75">
      <c r="A12">
        <v>5</v>
      </c>
      <c r="B12" s="2" t="s">
        <v>4</v>
      </c>
      <c r="C12" t="e">
        <f t="shared" ca="1" si="0"/>
        <v>#REF!</v>
      </c>
      <c r="D12" t="e">
        <f t="shared" ca="1" si="1"/>
        <v>#REF!</v>
      </c>
      <c r="F12" s="2" t="s">
        <v>4</v>
      </c>
      <c r="G12" t="e">
        <f t="shared" ca="1" si="2"/>
        <v>#REF!</v>
      </c>
      <c r="H12" t="e">
        <f t="shared" ca="1" si="3"/>
        <v>#REF!</v>
      </c>
      <c r="K12" s="2" t="s">
        <v>4</v>
      </c>
      <c r="L12" t="e">
        <f t="shared" ca="1" si="4"/>
        <v>#REF!</v>
      </c>
      <c r="M12" t="e">
        <f t="shared" ca="1" si="5"/>
        <v>#REF!</v>
      </c>
    </row>
    <row r="13" spans="1:13" ht="15.75">
      <c r="A13">
        <v>6</v>
      </c>
      <c r="B13" s="2" t="s">
        <v>5</v>
      </c>
      <c r="C13" t="e">
        <f t="shared" ca="1" si="0"/>
        <v>#REF!</v>
      </c>
      <c r="D13" t="e">
        <f t="shared" ca="1" si="1"/>
        <v>#REF!</v>
      </c>
      <c r="F13" s="2" t="s">
        <v>5</v>
      </c>
      <c r="G13" t="e">
        <f t="shared" ca="1" si="2"/>
        <v>#REF!</v>
      </c>
      <c r="H13" t="e">
        <f t="shared" ca="1" si="3"/>
        <v>#REF!</v>
      </c>
      <c r="K13" s="2" t="s">
        <v>5</v>
      </c>
      <c r="L13" t="e">
        <f t="shared" ca="1" si="4"/>
        <v>#REF!</v>
      </c>
      <c r="M13" t="e">
        <f t="shared" ca="1" si="5"/>
        <v>#REF!</v>
      </c>
    </row>
    <row r="14" spans="1:13" ht="15.75">
      <c r="A14">
        <v>7</v>
      </c>
      <c r="B14" s="2" t="s">
        <v>6</v>
      </c>
      <c r="C14" t="e">
        <f t="shared" ca="1" si="0"/>
        <v>#REF!</v>
      </c>
      <c r="D14" t="e">
        <f t="shared" ca="1" si="1"/>
        <v>#REF!</v>
      </c>
      <c r="F14" s="2" t="s">
        <v>6</v>
      </c>
      <c r="G14" t="e">
        <f t="shared" ca="1" si="2"/>
        <v>#REF!</v>
      </c>
      <c r="H14" t="e">
        <f t="shared" ca="1" si="3"/>
        <v>#REF!</v>
      </c>
      <c r="K14" s="2" t="s">
        <v>6</v>
      </c>
      <c r="L14" t="e">
        <f t="shared" ca="1" si="4"/>
        <v>#REF!</v>
      </c>
      <c r="M14" t="e">
        <f t="shared" ca="1" si="5"/>
        <v>#REF!</v>
      </c>
    </row>
    <row r="15" spans="1:13">
      <c r="A15">
        <v>8</v>
      </c>
      <c r="B15" s="2" t="s">
        <v>7</v>
      </c>
      <c r="C15" t="e">
        <f t="shared" ca="1" si="0"/>
        <v>#REF!</v>
      </c>
      <c r="D15" t="e">
        <f t="shared" ca="1" si="1"/>
        <v>#REF!</v>
      </c>
      <c r="F15" s="2" t="s">
        <v>7</v>
      </c>
      <c r="G15" t="e">
        <f t="shared" ca="1" si="2"/>
        <v>#REF!</v>
      </c>
      <c r="H15" t="e">
        <f t="shared" ca="1" si="3"/>
        <v>#REF!</v>
      </c>
      <c r="K15" s="2" t="s">
        <v>7</v>
      </c>
      <c r="L15" t="e">
        <f t="shared" ca="1" si="4"/>
        <v>#REF!</v>
      </c>
      <c r="M15" t="e">
        <f t="shared" ca="1" si="5"/>
        <v>#REF!</v>
      </c>
    </row>
    <row r="16" spans="1:13">
      <c r="A16">
        <v>9</v>
      </c>
      <c r="B16" s="2" t="s">
        <v>8</v>
      </c>
      <c r="C16" t="e">
        <f t="shared" ca="1" si="0"/>
        <v>#REF!</v>
      </c>
      <c r="D16" t="e">
        <f t="shared" ca="1" si="1"/>
        <v>#REF!</v>
      </c>
      <c r="F16" s="2" t="s">
        <v>8</v>
      </c>
      <c r="G16" t="e">
        <f ca="1">HLOOKUP($G$8,INDIRECT($F$4),A16,FALSE)</f>
        <v>#REF!</v>
      </c>
      <c r="H16" t="e">
        <f t="shared" ca="1" si="3"/>
        <v>#REF!</v>
      </c>
      <c r="K16" s="2" t="s">
        <v>8</v>
      </c>
      <c r="L16" t="e">
        <f t="shared" ca="1" si="4"/>
        <v>#REF!</v>
      </c>
      <c r="M16" t="e">
        <f t="shared" ca="1" si="5"/>
        <v>#REF!</v>
      </c>
    </row>
    <row r="17" spans="1:13">
      <c r="A17">
        <v>10</v>
      </c>
      <c r="B17" s="2" t="s">
        <v>9</v>
      </c>
      <c r="C17" t="e">
        <f t="shared" ca="1" si="0"/>
        <v>#REF!</v>
      </c>
      <c r="D17" t="e">
        <f t="shared" ca="1" si="1"/>
        <v>#REF!</v>
      </c>
      <c r="F17" s="2" t="s">
        <v>9</v>
      </c>
      <c r="G17" t="e">
        <f t="shared" ca="1" si="2"/>
        <v>#REF!</v>
      </c>
      <c r="H17" t="e">
        <f t="shared" ca="1" si="3"/>
        <v>#REF!</v>
      </c>
      <c r="K17" s="2" t="s">
        <v>9</v>
      </c>
      <c r="L17" t="e">
        <f t="shared" ca="1" si="4"/>
        <v>#REF!</v>
      </c>
      <c r="M17" t="e">
        <f t="shared" ca="1" si="5"/>
        <v>#REF!</v>
      </c>
    </row>
    <row r="18" spans="1:13">
      <c r="B18" s="2"/>
      <c r="F18" s="2"/>
      <c r="K18" s="2"/>
    </row>
    <row r="19" spans="1:13">
      <c r="A19">
        <v>12</v>
      </c>
      <c r="B19" s="2" t="s">
        <v>11</v>
      </c>
      <c r="C19" t="e">
        <f t="shared" ref="C19:C25" ca="1" si="6">HLOOKUP($C$8,INDIRECT($F$3),A19,FALSE)</f>
        <v>#REF!</v>
      </c>
      <c r="D19" t="e">
        <f t="shared" ca="1" si="1"/>
        <v>#REF!</v>
      </c>
      <c r="F19" s="2" t="s">
        <v>11</v>
      </c>
      <c r="G19" t="e">
        <f t="shared" ca="1" si="2"/>
        <v>#REF!</v>
      </c>
      <c r="H19" t="e">
        <f t="shared" ca="1" si="3"/>
        <v>#REF!</v>
      </c>
      <c r="K19" s="2" t="s">
        <v>11</v>
      </c>
      <c r="L19" t="e">
        <f t="shared" ca="1" si="4"/>
        <v>#REF!</v>
      </c>
      <c r="M19" t="e">
        <f t="shared" ca="1" si="5"/>
        <v>#REF!</v>
      </c>
    </row>
    <row r="20" spans="1:13">
      <c r="A20">
        <v>13</v>
      </c>
      <c r="B20" s="2" t="s">
        <v>12</v>
      </c>
      <c r="C20" t="e">
        <f t="shared" ca="1" si="6"/>
        <v>#REF!</v>
      </c>
      <c r="D20" t="e">
        <f t="shared" ca="1" si="1"/>
        <v>#REF!</v>
      </c>
      <c r="F20" s="2" t="s">
        <v>12</v>
      </c>
      <c r="G20" t="e">
        <f t="shared" ca="1" si="2"/>
        <v>#REF!</v>
      </c>
      <c r="H20" t="e">
        <f t="shared" ca="1" si="3"/>
        <v>#REF!</v>
      </c>
      <c r="K20" s="2" t="s">
        <v>12</v>
      </c>
      <c r="L20" t="e">
        <f t="shared" ca="1" si="4"/>
        <v>#REF!</v>
      </c>
      <c r="M20" t="e">
        <f t="shared" ca="1" si="5"/>
        <v>#REF!</v>
      </c>
    </row>
    <row r="21" spans="1:13">
      <c r="A21">
        <v>14</v>
      </c>
      <c r="B21" s="2" t="s">
        <v>13</v>
      </c>
      <c r="C21" t="e">
        <f t="shared" ca="1" si="6"/>
        <v>#REF!</v>
      </c>
      <c r="D21" t="e">
        <f t="shared" ca="1" si="1"/>
        <v>#REF!</v>
      </c>
      <c r="F21" s="2" t="s">
        <v>13</v>
      </c>
      <c r="G21" t="e">
        <f t="shared" ca="1" si="2"/>
        <v>#REF!</v>
      </c>
      <c r="H21" t="e">
        <f t="shared" ca="1" si="3"/>
        <v>#REF!</v>
      </c>
      <c r="K21" s="2" t="s">
        <v>13</v>
      </c>
      <c r="L21" t="e">
        <f t="shared" ca="1" si="4"/>
        <v>#REF!</v>
      </c>
      <c r="M21" t="e">
        <f t="shared" ca="1" si="5"/>
        <v>#REF!</v>
      </c>
    </row>
    <row r="22" spans="1:13">
      <c r="A22">
        <v>15</v>
      </c>
      <c r="B22" s="2" t="s">
        <v>14</v>
      </c>
      <c r="C22" t="e">
        <f t="shared" ca="1" si="6"/>
        <v>#REF!</v>
      </c>
      <c r="D22" t="e">
        <f t="shared" ca="1" si="1"/>
        <v>#REF!</v>
      </c>
      <c r="F22" s="2" t="s">
        <v>14</v>
      </c>
      <c r="G22" t="e">
        <f t="shared" ca="1" si="2"/>
        <v>#REF!</v>
      </c>
      <c r="H22" t="e">
        <f t="shared" ca="1" si="3"/>
        <v>#REF!</v>
      </c>
      <c r="K22" s="2" t="s">
        <v>14</v>
      </c>
      <c r="L22" t="e">
        <f t="shared" ca="1" si="4"/>
        <v>#REF!</v>
      </c>
      <c r="M22" t="e">
        <f t="shared" ca="1" si="5"/>
        <v>#REF!</v>
      </c>
    </row>
    <row r="23" spans="1:13">
      <c r="A23">
        <v>16</v>
      </c>
      <c r="B23" s="2" t="s">
        <v>15</v>
      </c>
      <c r="C23" t="e">
        <f t="shared" ca="1" si="6"/>
        <v>#REF!</v>
      </c>
      <c r="D23" t="e">
        <f t="shared" ca="1" si="1"/>
        <v>#REF!</v>
      </c>
      <c r="F23" s="2" t="s">
        <v>15</v>
      </c>
      <c r="G23" t="e">
        <f t="shared" ca="1" si="2"/>
        <v>#REF!</v>
      </c>
      <c r="H23" t="e">
        <f t="shared" ca="1" si="3"/>
        <v>#REF!</v>
      </c>
      <c r="K23" s="2" t="s">
        <v>15</v>
      </c>
      <c r="L23" t="e">
        <f t="shared" ca="1" si="4"/>
        <v>#REF!</v>
      </c>
      <c r="M23" t="e">
        <f t="shared" ca="1" si="5"/>
        <v>#REF!</v>
      </c>
    </row>
    <row r="24" spans="1:13">
      <c r="A24">
        <v>17</v>
      </c>
      <c r="B24" s="2" t="s">
        <v>16</v>
      </c>
      <c r="C24" t="e">
        <f t="shared" ca="1" si="6"/>
        <v>#REF!</v>
      </c>
      <c r="D24" t="e">
        <f t="shared" ca="1" si="1"/>
        <v>#REF!</v>
      </c>
      <c r="F24" s="2" t="s">
        <v>16</v>
      </c>
      <c r="G24" t="e">
        <f t="shared" ca="1" si="2"/>
        <v>#REF!</v>
      </c>
      <c r="H24" t="e">
        <f t="shared" ca="1" si="3"/>
        <v>#REF!</v>
      </c>
      <c r="K24" s="2" t="s">
        <v>16</v>
      </c>
      <c r="L24" t="e">
        <f t="shared" ca="1" si="4"/>
        <v>#REF!</v>
      </c>
      <c r="M24" t="e">
        <f t="shared" ca="1" si="5"/>
        <v>#REF!</v>
      </c>
    </row>
    <row r="25" spans="1:13">
      <c r="A25">
        <v>18</v>
      </c>
      <c r="B25" s="2" t="s">
        <v>17</v>
      </c>
      <c r="C25" t="e">
        <f t="shared" ca="1" si="6"/>
        <v>#REF!</v>
      </c>
      <c r="D25" t="e">
        <f t="shared" ca="1" si="1"/>
        <v>#REF!</v>
      </c>
      <c r="F25" s="2" t="s">
        <v>17</v>
      </c>
      <c r="G25" t="e">
        <f t="shared" ca="1" si="2"/>
        <v>#REF!</v>
      </c>
      <c r="H25" t="e">
        <f t="shared" ca="1" si="3"/>
        <v>#REF!</v>
      </c>
      <c r="K25" s="2" t="s">
        <v>17</v>
      </c>
      <c r="L25" t="e">
        <f t="shared" ca="1" si="4"/>
        <v>#REF!</v>
      </c>
      <c r="M25" t="e">
        <f t="shared" ca="1" si="5"/>
        <v>#REF!</v>
      </c>
    </row>
    <row r="26" spans="1:13">
      <c r="B26" s="2"/>
      <c r="F26" s="2"/>
      <c r="K26" s="2"/>
    </row>
    <row r="27" spans="1:13">
      <c r="A27">
        <v>20</v>
      </c>
      <c r="B27" s="2" t="s">
        <v>19</v>
      </c>
      <c r="C27" t="e">
        <f t="shared" ref="C27:C34" ca="1" si="7">HLOOKUP($C$8,INDIRECT($F$3),A27,FALSE)</f>
        <v>#REF!</v>
      </c>
      <c r="D27" t="e">
        <f t="shared" ca="1" si="1"/>
        <v>#REF!</v>
      </c>
      <c r="F27" s="2" t="s">
        <v>19</v>
      </c>
      <c r="G27" t="e">
        <f t="shared" ca="1" si="2"/>
        <v>#REF!</v>
      </c>
      <c r="H27" t="e">
        <f t="shared" ca="1" si="3"/>
        <v>#REF!</v>
      </c>
      <c r="K27" s="2" t="s">
        <v>19</v>
      </c>
      <c r="L27" t="e">
        <f t="shared" ca="1" si="4"/>
        <v>#REF!</v>
      </c>
      <c r="M27" t="e">
        <f t="shared" ca="1" si="5"/>
        <v>#REF!</v>
      </c>
    </row>
    <row r="28" spans="1:13">
      <c r="A28">
        <v>21</v>
      </c>
      <c r="B28" s="2" t="s">
        <v>20</v>
      </c>
      <c r="C28" t="e">
        <f t="shared" ca="1" si="7"/>
        <v>#REF!</v>
      </c>
      <c r="D28" t="e">
        <f t="shared" ca="1" si="1"/>
        <v>#REF!</v>
      </c>
      <c r="F28" s="2" t="s">
        <v>20</v>
      </c>
      <c r="G28" t="e">
        <f t="shared" ca="1" si="2"/>
        <v>#REF!</v>
      </c>
      <c r="H28" t="e">
        <f t="shared" ca="1" si="3"/>
        <v>#REF!</v>
      </c>
      <c r="K28" s="2" t="s">
        <v>20</v>
      </c>
      <c r="L28" t="e">
        <f t="shared" ca="1" si="4"/>
        <v>#REF!</v>
      </c>
      <c r="M28" t="e">
        <f t="shared" ca="1" si="5"/>
        <v>#REF!</v>
      </c>
    </row>
    <row r="29" spans="1:13">
      <c r="A29">
        <v>22</v>
      </c>
      <c r="B29" s="2" t="s">
        <v>21</v>
      </c>
      <c r="C29" t="e">
        <f t="shared" ca="1" si="7"/>
        <v>#REF!</v>
      </c>
      <c r="D29" t="e">
        <f t="shared" ca="1" si="1"/>
        <v>#REF!</v>
      </c>
      <c r="F29" s="2" t="s">
        <v>21</v>
      </c>
      <c r="G29" t="e">
        <f t="shared" ca="1" si="2"/>
        <v>#REF!</v>
      </c>
      <c r="H29" t="e">
        <f t="shared" ca="1" si="3"/>
        <v>#REF!</v>
      </c>
      <c r="K29" s="2" t="s">
        <v>21</v>
      </c>
      <c r="L29" t="e">
        <f t="shared" ca="1" si="4"/>
        <v>#REF!</v>
      </c>
      <c r="M29" t="e">
        <f t="shared" ca="1" si="5"/>
        <v>#REF!</v>
      </c>
    </row>
    <row r="30" spans="1:13">
      <c r="A30">
        <v>23</v>
      </c>
      <c r="B30" s="2" t="s">
        <v>22</v>
      </c>
      <c r="C30" t="e">
        <f t="shared" ca="1" si="7"/>
        <v>#REF!</v>
      </c>
      <c r="D30" t="e">
        <f t="shared" ca="1" si="1"/>
        <v>#REF!</v>
      </c>
      <c r="F30" s="2" t="s">
        <v>22</v>
      </c>
      <c r="G30" t="e">
        <f t="shared" ca="1" si="2"/>
        <v>#REF!</v>
      </c>
      <c r="H30" t="e">
        <f t="shared" ca="1" si="3"/>
        <v>#REF!</v>
      </c>
      <c r="K30" s="2" t="s">
        <v>22</v>
      </c>
      <c r="L30" t="e">
        <f t="shared" ca="1" si="4"/>
        <v>#REF!</v>
      </c>
      <c r="M30" t="e">
        <f t="shared" ca="1" si="5"/>
        <v>#REF!</v>
      </c>
    </row>
    <row r="31" spans="1:13">
      <c r="A31">
        <v>24</v>
      </c>
      <c r="B31" s="2" t="s">
        <v>23</v>
      </c>
      <c r="C31" t="e">
        <f t="shared" ca="1" si="7"/>
        <v>#REF!</v>
      </c>
      <c r="D31" t="e">
        <f t="shared" ca="1" si="1"/>
        <v>#REF!</v>
      </c>
      <c r="F31" s="2" t="s">
        <v>23</v>
      </c>
      <c r="G31" t="e">
        <f t="shared" ca="1" si="2"/>
        <v>#REF!</v>
      </c>
      <c r="H31" t="e">
        <f t="shared" ca="1" si="3"/>
        <v>#REF!</v>
      </c>
      <c r="K31" s="2" t="s">
        <v>23</v>
      </c>
      <c r="L31" t="e">
        <f t="shared" ca="1" si="4"/>
        <v>#REF!</v>
      </c>
      <c r="M31" t="e">
        <f t="shared" ca="1" si="5"/>
        <v>#REF!</v>
      </c>
    </row>
    <row r="32" spans="1:13">
      <c r="A32">
        <v>25</v>
      </c>
      <c r="B32" s="2" t="s">
        <v>24</v>
      </c>
      <c r="C32" t="e">
        <f t="shared" ca="1" si="7"/>
        <v>#REF!</v>
      </c>
      <c r="D32" t="e">
        <f t="shared" ca="1" si="1"/>
        <v>#REF!</v>
      </c>
      <c r="F32" s="2" t="s">
        <v>24</v>
      </c>
      <c r="G32" t="e">
        <f t="shared" ca="1" si="2"/>
        <v>#REF!</v>
      </c>
      <c r="H32" t="e">
        <f t="shared" ca="1" si="3"/>
        <v>#REF!</v>
      </c>
      <c r="K32" s="2" t="s">
        <v>24</v>
      </c>
      <c r="L32" t="e">
        <f t="shared" ca="1" si="4"/>
        <v>#REF!</v>
      </c>
      <c r="M32" t="e">
        <f t="shared" ca="1" si="5"/>
        <v>#REF!</v>
      </c>
    </row>
    <row r="33" spans="1:13">
      <c r="A33">
        <v>26</v>
      </c>
      <c r="B33" s="2" t="s">
        <v>25</v>
      </c>
      <c r="C33" t="e">
        <f t="shared" ca="1" si="7"/>
        <v>#REF!</v>
      </c>
      <c r="D33" t="e">
        <f t="shared" ca="1" si="1"/>
        <v>#REF!</v>
      </c>
      <c r="F33" s="2" t="s">
        <v>25</v>
      </c>
      <c r="G33" t="e">
        <f t="shared" ca="1" si="2"/>
        <v>#REF!</v>
      </c>
      <c r="H33" t="e">
        <f t="shared" ca="1" si="3"/>
        <v>#REF!</v>
      </c>
      <c r="K33" s="2" t="s">
        <v>25</v>
      </c>
      <c r="L33" t="e">
        <f t="shared" ca="1" si="4"/>
        <v>#REF!</v>
      </c>
      <c r="M33" t="e">
        <f t="shared" ca="1" si="5"/>
        <v>#REF!</v>
      </c>
    </row>
    <row r="34" spans="1:13">
      <c r="A34">
        <v>27</v>
      </c>
      <c r="B34" s="2" t="s">
        <v>26</v>
      </c>
      <c r="C34" t="e">
        <f t="shared" ca="1" si="7"/>
        <v>#REF!</v>
      </c>
      <c r="D34" t="e">
        <f t="shared" ca="1" si="1"/>
        <v>#REF!</v>
      </c>
      <c r="F34" s="2" t="s">
        <v>26</v>
      </c>
      <c r="G34" t="e">
        <f t="shared" ca="1" si="2"/>
        <v>#REF!</v>
      </c>
      <c r="H34" t="e">
        <f t="shared" ca="1" si="3"/>
        <v>#REF!</v>
      </c>
      <c r="K34" s="2" t="s">
        <v>26</v>
      </c>
      <c r="L34" t="e">
        <f t="shared" ca="1" si="4"/>
        <v>#REF!</v>
      </c>
      <c r="M34" t="e">
        <f t="shared" ca="1" si="5"/>
        <v>#REF!</v>
      </c>
    </row>
  </sheetData>
  <sheetProtection algorithmName="SHA-512" hashValue="kOXi3hCnstD/qHUeW290X5RGCVq2jGisJwHWOKHlCardShsLDIsj8m8hTOL4DneVfl35+HDYXgoq+veAgtwjsg==" saltValue="nw9/LxISsYyktlSIeerEj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2:H18"/>
  <sheetViews>
    <sheetView workbookViewId="0">
      <selection activeCell="F5" sqref="F5:F6"/>
    </sheetView>
  </sheetViews>
  <sheetFormatPr defaultColWidth="9.140625" defaultRowHeight="15"/>
  <cols>
    <col min="1" max="5" width="9.140625" style="52"/>
    <col min="6" max="6" width="23.5703125" style="52" customWidth="1"/>
    <col min="7" max="7" width="14" style="52" customWidth="1"/>
    <col min="8" max="16384" width="9.140625" style="52"/>
  </cols>
  <sheetData>
    <row r="2" spans="2:8">
      <c r="B2" s="53" t="s">
        <v>53</v>
      </c>
      <c r="D2" s="53" t="s">
        <v>52</v>
      </c>
      <c r="F2" s="53" t="s">
        <v>51</v>
      </c>
      <c r="G2" s="53" t="s">
        <v>62</v>
      </c>
      <c r="H2" s="53" t="s">
        <v>63</v>
      </c>
    </row>
    <row r="3" spans="2:8">
      <c r="B3" s="52">
        <v>2004</v>
      </c>
      <c r="D3" s="52" t="s">
        <v>30</v>
      </c>
      <c r="F3" s="52" t="s">
        <v>50</v>
      </c>
      <c r="G3" s="56" t="s">
        <v>71</v>
      </c>
      <c r="H3" s="56" t="s">
        <v>72</v>
      </c>
    </row>
    <row r="4" spans="2:8">
      <c r="B4" s="52">
        <v>2005</v>
      </c>
      <c r="D4" s="52" t="s">
        <v>49</v>
      </c>
      <c r="F4" s="52" t="s">
        <v>48</v>
      </c>
      <c r="G4" s="56" t="s">
        <v>73</v>
      </c>
      <c r="H4" s="56" t="s">
        <v>74</v>
      </c>
    </row>
    <row r="5" spans="2:8">
      <c r="B5" s="52">
        <v>2006</v>
      </c>
      <c r="D5" s="52" t="s">
        <v>47</v>
      </c>
      <c r="F5" s="52" t="s">
        <v>46</v>
      </c>
      <c r="G5" s="56" t="s">
        <v>75</v>
      </c>
      <c r="H5" s="56" t="s">
        <v>76</v>
      </c>
    </row>
    <row r="6" spans="2:8">
      <c r="B6" s="52">
        <v>2007</v>
      </c>
      <c r="F6" s="52" t="s">
        <v>35</v>
      </c>
      <c r="G6" s="56" t="s">
        <v>77</v>
      </c>
      <c r="H6" s="56" t="s">
        <v>78</v>
      </c>
    </row>
    <row r="7" spans="2:8">
      <c r="B7" s="52">
        <v>2008</v>
      </c>
    </row>
    <row r="8" spans="2:8">
      <c r="B8" s="52">
        <v>2009</v>
      </c>
    </row>
    <row r="9" spans="2:8">
      <c r="B9" s="52">
        <v>2010</v>
      </c>
    </row>
    <row r="10" spans="2:8">
      <c r="B10" s="52">
        <v>2011</v>
      </c>
    </row>
    <row r="11" spans="2:8">
      <c r="B11" s="52">
        <v>2012</v>
      </c>
    </row>
    <row r="12" spans="2:8">
      <c r="B12" s="52">
        <v>2013</v>
      </c>
    </row>
    <row r="13" spans="2:8">
      <c r="B13" s="52">
        <v>2014</v>
      </c>
    </row>
    <row r="14" spans="2:8">
      <c r="B14" s="52">
        <v>2015</v>
      </c>
    </row>
    <row r="15" spans="2:8">
      <c r="B15" s="52">
        <v>2016</v>
      </c>
    </row>
    <row r="16" spans="2:8">
      <c r="B16" s="52">
        <v>2017</v>
      </c>
    </row>
    <row r="17" spans="2:2">
      <c r="B17" s="52">
        <v>2018</v>
      </c>
    </row>
    <row r="18" spans="2:2">
      <c r="B18" s="52">
        <v>2019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52979F8DC6AA42B347AC7DEA23729B" ma:contentTypeVersion="13" ma:contentTypeDescription="Opret et nyt dokument." ma:contentTypeScope="" ma:versionID="5eca07f54267b0bf9e65d4d843e69642">
  <xsd:schema xmlns:xsd="http://www.w3.org/2001/XMLSchema" xmlns:xs="http://www.w3.org/2001/XMLSchema" xmlns:p="http://schemas.microsoft.com/office/2006/metadata/properties" xmlns:ns3="1b724077-65a9-4fd2-bb88-72e38e9c4a49" xmlns:ns4="f7e813f9-47f7-450f-a3ef-2b46a20e3958" targetNamespace="http://schemas.microsoft.com/office/2006/metadata/properties" ma:root="true" ma:fieldsID="0eb2b7f7365ecc1af30834d2c50b46e0" ns3:_="" ns4:_="">
    <xsd:import namespace="1b724077-65a9-4fd2-bb88-72e38e9c4a49"/>
    <xsd:import namespace="f7e813f9-47f7-450f-a3ef-2b46a20e39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24077-65a9-4fd2-bb88-72e38e9c4a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813f9-47f7-450f-a3ef-2b46a20e3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8FC7B6-7DA7-4C51-A64A-6C8C135D470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7e813f9-47f7-450f-a3ef-2b46a20e395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b724077-65a9-4fd2-bb88-72e38e9c4a4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FE286C-C859-4B81-9F8F-641F0F5E1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24077-65a9-4fd2-bb88-72e38e9c4a49"/>
    <ds:schemaRef ds:uri="f7e813f9-47f7-450f-a3ef-2b46a20e3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06BB3D-4DDE-40D7-B3BB-E7FE1EB25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13</vt:i4>
      </vt:variant>
    </vt:vector>
  </HeadingPairs>
  <TitlesOfParts>
    <vt:vector size="22" baseType="lpstr">
      <vt:lpstr>Opsamling</vt:lpstr>
      <vt:lpstr>Nationalt deklaration</vt:lpstr>
      <vt:lpstr>Miljødeklaration (location)</vt:lpstr>
      <vt:lpstr>Dansk elproduktion</vt:lpstr>
      <vt:lpstr>Eldeklaration (marked)</vt:lpstr>
      <vt:lpstr>Historiske miljødeklarationer</vt:lpstr>
      <vt:lpstr>Rådata til beregning</vt:lpstr>
      <vt:lpstr>Beregning</vt:lpstr>
      <vt:lpstr>Dropdownlister</vt:lpstr>
      <vt:lpstr>EnIndholdVest</vt:lpstr>
      <vt:lpstr>EnIndholdØst</vt:lpstr>
      <vt:lpstr>EnKvalVest</vt:lpstr>
      <vt:lpstr>EnKvalØst</vt:lpstr>
      <vt:lpstr>MetodeOpslag</vt:lpstr>
      <vt:lpstr>Område</vt:lpstr>
      <vt:lpstr>Opgørelsesmetode</vt:lpstr>
      <vt:lpstr>Vest125</vt:lpstr>
      <vt:lpstr>Vest200</vt:lpstr>
      <vt:lpstr>Øst125</vt:lpstr>
      <vt:lpstr>Øst200</vt:lpstr>
      <vt:lpstr>År</vt:lpstr>
      <vt:lpstr>Årstal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Miljødeklarationer_2004-2016</dc:title>
  <dc:creator>CFN</dc:creator>
  <cp:lastModifiedBy>Niels Ejnar Helstrup Jensen</cp:lastModifiedBy>
  <dcterms:created xsi:type="dcterms:W3CDTF">2007-06-04T09:11:39Z</dcterms:created>
  <dcterms:modified xsi:type="dcterms:W3CDTF">2024-01-03T09:24:28Z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0x010100A152979F8DC6AA42B347AC7DEA23729B</vt:lpwstr>
  </property>
</Properties>
</file>